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zp\OneDrive\Desktop\FVE správní středisko- opakovené řízení\"/>
    </mc:Choice>
  </mc:AlternateContent>
  <bookViews>
    <workbookView xWindow="0" yWindow="0" windowWidth="13575" windowHeight="9420"/>
  </bookViews>
  <sheets>
    <sheet name="Rekapitulace stavby" sheetId="1" r:id="rId1"/>
    <sheet name="214924H - Fotovoltaická v..." sheetId="2" r:id="rId2"/>
    <sheet name="Pokyny pro vyplnění" sheetId="3" r:id="rId3"/>
  </sheets>
  <definedNames>
    <definedName name="_xlnm._FilterDatabase" localSheetId="1" hidden="1">'214924H - Fotovoltaická v...'!$C$85:$K$227</definedName>
    <definedName name="_xlnm.Print_Titles" localSheetId="1">'214924H - Fotovoltaická v...'!$85:$85</definedName>
    <definedName name="_xlnm.Print_Titles" localSheetId="0">'Rekapitulace stavby'!$52:$52</definedName>
    <definedName name="_xlnm.Print_Area" localSheetId="1">'214924H - Fotovoltaická v...'!$C$4:$J$37,'214924H - Fotovoltaická v...'!$C$43:$J$69,'214924H - Fotovoltaická v...'!$C$75:$K$227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26" i="2"/>
  <c r="BH226" i="2"/>
  <c r="BG226" i="2"/>
  <c r="BF226" i="2"/>
  <c r="T226" i="2"/>
  <c r="T225" i="2" s="1"/>
  <c r="R226" i="2"/>
  <c r="R225" i="2" s="1"/>
  <c r="P226" i="2"/>
  <c r="P225" i="2"/>
  <c r="BI224" i="2"/>
  <c r="BH224" i="2"/>
  <c r="BG224" i="2"/>
  <c r="BF224" i="2"/>
  <c r="T224" i="2"/>
  <c r="T223" i="2" s="1"/>
  <c r="R224" i="2"/>
  <c r="R223" i="2" s="1"/>
  <c r="P224" i="2"/>
  <c r="P223" i="2" s="1"/>
  <c r="BI222" i="2"/>
  <c r="BH222" i="2"/>
  <c r="BG222" i="2"/>
  <c r="BF222" i="2"/>
  <c r="T222" i="2"/>
  <c r="T221" i="2"/>
  <c r="R222" i="2"/>
  <c r="R221" i="2" s="1"/>
  <c r="P222" i="2"/>
  <c r="P221" i="2" s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3" i="2"/>
  <c r="J82" i="2"/>
  <c r="F82" i="2"/>
  <c r="F80" i="2"/>
  <c r="E78" i="2"/>
  <c r="J51" i="2"/>
  <c r="J50" i="2"/>
  <c r="F50" i="2"/>
  <c r="F48" i="2"/>
  <c r="E46" i="2"/>
  <c r="J16" i="2"/>
  <c r="E16" i="2"/>
  <c r="F83" i="2" s="1"/>
  <c r="J15" i="2"/>
  <c r="J10" i="2"/>
  <c r="J48" i="2"/>
  <c r="L50" i="1"/>
  <c r="AM50" i="1"/>
  <c r="AM49" i="1"/>
  <c r="L49" i="1"/>
  <c r="L47" i="1"/>
  <c r="L45" i="1"/>
  <c r="L44" i="1"/>
  <c r="J118" i="2"/>
  <c r="BK214" i="2"/>
  <c r="J136" i="2"/>
  <c r="BK89" i="2"/>
  <c r="J206" i="2"/>
  <c r="J154" i="2"/>
  <c r="J202" i="2"/>
  <c r="J127" i="2"/>
  <c r="BK121" i="2"/>
  <c r="J195" i="2"/>
  <c r="J186" i="2"/>
  <c r="BK117" i="2"/>
  <c r="J222" i="2"/>
  <c r="BK200" i="2"/>
  <c r="J204" i="2"/>
  <c r="J213" i="2"/>
  <c r="BK110" i="2"/>
  <c r="BK210" i="2"/>
  <c r="J91" i="2"/>
  <c r="J200" i="2"/>
  <c r="BK201" i="2"/>
  <c r="AS54" i="1"/>
  <c r="BK197" i="2"/>
  <c r="BK165" i="2"/>
  <c r="J175" i="2"/>
  <c r="BK137" i="2"/>
  <c r="J112" i="2"/>
  <c r="J105" i="2"/>
  <c r="BK93" i="2"/>
  <c r="BK97" i="2"/>
  <c r="BK130" i="2"/>
  <c r="BK164" i="2"/>
  <c r="BK118" i="2"/>
  <c r="J117" i="2"/>
  <c r="BK112" i="2"/>
  <c r="BK172" i="2"/>
  <c r="J148" i="2"/>
  <c r="BK154" i="2"/>
  <c r="BK123" i="2"/>
  <c r="J152" i="2"/>
  <c r="BK215" i="2"/>
  <c r="J121" i="2"/>
  <c r="BK173" i="2"/>
  <c r="BK175" i="2"/>
  <c r="BK196" i="2"/>
  <c r="J142" i="2"/>
  <c r="J129" i="2"/>
  <c r="BK99" i="2"/>
  <c r="J168" i="2"/>
  <c r="J114" i="2"/>
  <c r="J219" i="2"/>
  <c r="BK144" i="2"/>
  <c r="BK146" i="2"/>
  <c r="J214" i="2"/>
  <c r="BK100" i="2"/>
  <c r="BK148" i="2"/>
  <c r="BK103" i="2"/>
  <c r="J185" i="2"/>
  <c r="BK185" i="2"/>
  <c r="BK127" i="2"/>
  <c r="J162" i="2"/>
  <c r="BK171" i="2"/>
  <c r="J99" i="2"/>
  <c r="J164" i="2"/>
  <c r="BK194" i="2"/>
  <c r="J215" i="2"/>
  <c r="J188" i="2"/>
  <c r="BK162" i="2"/>
  <c r="J193" i="2"/>
  <c r="BK139" i="2"/>
  <c r="BK102" i="2"/>
  <c r="J176" i="2"/>
  <c r="J171" i="2"/>
  <c r="BK219" i="2"/>
  <c r="J155" i="2"/>
  <c r="BK183" i="2"/>
  <c r="J172" i="2"/>
  <c r="J210" i="2"/>
  <c r="J179" i="2"/>
  <c r="BK159" i="2"/>
  <c r="BK91" i="2"/>
  <c r="BK176" i="2"/>
  <c r="BK204" i="2"/>
  <c r="J93" i="2"/>
  <c r="J100" i="2"/>
  <c r="BK170" i="2"/>
  <c r="BK134" i="2"/>
  <c r="J137" i="2"/>
  <c r="J224" i="2"/>
  <c r="J156" i="2"/>
  <c r="BK140" i="2"/>
  <c r="BK195" i="2"/>
  <c r="J208" i="2"/>
  <c r="J146" i="2"/>
  <c r="J139" i="2"/>
  <c r="BK105" i="2"/>
  <c r="BK98" i="2"/>
  <c r="J196" i="2"/>
  <c r="BK186" i="2"/>
  <c r="BK125" i="2"/>
  <c r="BK114" i="2"/>
  <c r="BK129" i="2"/>
  <c r="BK190" i="2"/>
  <c r="BK132" i="2"/>
  <c r="BK142" i="2"/>
  <c r="BK151" i="2"/>
  <c r="J173" i="2"/>
  <c r="J183" i="2"/>
  <c r="J161" i="2"/>
  <c r="J101" i="2"/>
  <c r="J125" i="2"/>
  <c r="BK192" i="2"/>
  <c r="J132" i="2"/>
  <c r="BK193" i="2"/>
  <c r="BK158" i="2"/>
  <c r="J194" i="2"/>
  <c r="J110" i="2"/>
  <c r="J165" i="2"/>
  <c r="J149" i="2"/>
  <c r="BK106" i="2"/>
  <c r="J97" i="2"/>
  <c r="J182" i="2"/>
  <c r="J134" i="2"/>
  <c r="J192" i="2"/>
  <c r="BK213" i="2"/>
  <c r="J102" i="2"/>
  <c r="J108" i="2"/>
  <c r="J144" i="2"/>
  <c r="BK120" i="2"/>
  <c r="J116" i="2"/>
  <c r="J226" i="2"/>
  <c r="J178" i="2"/>
  <c r="BK156" i="2"/>
  <c r="BK182" i="2"/>
  <c r="BK188" i="2"/>
  <c r="BK168" i="2"/>
  <c r="J140" i="2"/>
  <c r="J158" i="2"/>
  <c r="J106" i="2"/>
  <c r="J218" i="2"/>
  <c r="BK149" i="2"/>
  <c r="J167" i="2"/>
  <c r="J181" i="2"/>
  <c r="J98" i="2"/>
  <c r="J201" i="2"/>
  <c r="BK206" i="2"/>
  <c r="BK226" i="2"/>
  <c r="BK181" i="2"/>
  <c r="BK178" i="2"/>
  <c r="BK152" i="2"/>
  <c r="J103" i="2"/>
  <c r="J123" i="2"/>
  <c r="BK218" i="2"/>
  <c r="J89" i="2"/>
  <c r="BK136" i="2"/>
  <c r="J120" i="2"/>
  <c r="BK167" i="2"/>
  <c r="J170" i="2"/>
  <c r="BK222" i="2"/>
  <c r="BK202" i="2"/>
  <c r="J130" i="2"/>
  <c r="J159" i="2"/>
  <c r="BK179" i="2"/>
  <c r="BK208" i="2"/>
  <c r="BK116" i="2"/>
  <c r="BK224" i="2"/>
  <c r="J151" i="2"/>
  <c r="BK155" i="2"/>
  <c r="J190" i="2"/>
  <c r="BK108" i="2"/>
  <c r="BK161" i="2"/>
  <c r="J197" i="2"/>
  <c r="BK101" i="2"/>
  <c r="F33" i="2" l="1"/>
  <c r="BB55" i="1" s="1"/>
  <c r="BB54" i="1" s="1"/>
  <c r="W31" i="1" s="1"/>
  <c r="R199" i="2"/>
  <c r="R88" i="2"/>
  <c r="R87" i="2" s="1"/>
  <c r="R212" i="2"/>
  <c r="P88" i="2"/>
  <c r="P87" i="2" s="1"/>
  <c r="BK207" i="2"/>
  <c r="J207" i="2" s="1"/>
  <c r="J62" i="2" s="1"/>
  <c r="T88" i="2"/>
  <c r="T87" i="2" s="1"/>
  <c r="P212" i="2"/>
  <c r="BK88" i="2"/>
  <c r="J88" i="2" s="1"/>
  <c r="J57" i="2" s="1"/>
  <c r="T212" i="2"/>
  <c r="T96" i="2"/>
  <c r="T95" i="2" s="1"/>
  <c r="T207" i="2"/>
  <c r="BK217" i="2"/>
  <c r="J217" i="2" s="1"/>
  <c r="J65" i="2" s="1"/>
  <c r="P96" i="2"/>
  <c r="P95" i="2" s="1"/>
  <c r="P207" i="2"/>
  <c r="R217" i="2"/>
  <c r="R216" i="2" s="1"/>
  <c r="P199" i="2"/>
  <c r="P217" i="2"/>
  <c r="P216" i="2"/>
  <c r="R207" i="2"/>
  <c r="R96" i="2"/>
  <c r="R95" i="2" s="1"/>
  <c r="T217" i="2"/>
  <c r="T216" i="2" s="1"/>
  <c r="BK96" i="2"/>
  <c r="BK95" i="2" s="1"/>
  <c r="J95" i="2" s="1"/>
  <c r="J58" i="2" s="1"/>
  <c r="T199" i="2"/>
  <c r="BK199" i="2"/>
  <c r="J199" i="2" s="1"/>
  <c r="J61" i="2" s="1"/>
  <c r="BK212" i="2"/>
  <c r="J212" i="2" s="1"/>
  <c r="J63" i="2" s="1"/>
  <c r="BK221" i="2"/>
  <c r="J221" i="2" s="1"/>
  <c r="J66" i="2" s="1"/>
  <c r="BK223" i="2"/>
  <c r="J223" i="2" s="1"/>
  <c r="J67" i="2" s="1"/>
  <c r="BK225" i="2"/>
  <c r="J225" i="2" s="1"/>
  <c r="J68" i="2" s="1"/>
  <c r="BE226" i="2"/>
  <c r="BE118" i="2"/>
  <c r="BE121" i="2"/>
  <c r="BE123" i="2"/>
  <c r="BE151" i="2"/>
  <c r="BE164" i="2"/>
  <c r="BE97" i="2"/>
  <c r="BE99" i="2"/>
  <c r="BE162" i="2"/>
  <c r="BE171" i="2"/>
  <c r="BE176" i="2"/>
  <c r="BE98" i="2"/>
  <c r="BE106" i="2"/>
  <c r="BE120" i="2"/>
  <c r="BE136" i="2"/>
  <c r="BE137" i="2"/>
  <c r="BE175" i="2"/>
  <c r="BE178" i="2"/>
  <c r="BE181" i="2"/>
  <c r="BE182" i="2"/>
  <c r="BE185" i="2"/>
  <c r="F51" i="2"/>
  <c r="BE105" i="2"/>
  <c r="BE108" i="2"/>
  <c r="BE114" i="2"/>
  <c r="BE127" i="2"/>
  <c r="BE142" i="2"/>
  <c r="BE144" i="2"/>
  <c r="BE158" i="2"/>
  <c r="BE167" i="2"/>
  <c r="BE224" i="2"/>
  <c r="J80" i="2"/>
  <c r="BE103" i="2"/>
  <c r="BE179" i="2"/>
  <c r="BE196" i="2"/>
  <c r="BE197" i="2"/>
  <c r="BE204" i="2"/>
  <c r="BE101" i="2"/>
  <c r="BE110" i="2"/>
  <c r="BE134" i="2"/>
  <c r="BE214" i="2"/>
  <c r="BE100" i="2"/>
  <c r="BE222" i="2"/>
  <c r="BE93" i="2"/>
  <c r="BE102" i="2"/>
  <c r="BE117" i="2"/>
  <c r="BE132" i="2"/>
  <c r="BE168" i="2"/>
  <c r="BE173" i="2"/>
  <c r="BE161" i="2"/>
  <c r="BE172" i="2"/>
  <c r="BE183" i="2"/>
  <c r="BE190" i="2"/>
  <c r="BE200" i="2"/>
  <c r="BE201" i="2"/>
  <c r="BE188" i="2"/>
  <c r="BE192" i="2"/>
  <c r="BE195" i="2"/>
  <c r="BE202" i="2"/>
  <c r="BE206" i="2"/>
  <c r="BE210" i="2"/>
  <c r="BE213" i="2"/>
  <c r="BE215" i="2"/>
  <c r="BE218" i="2"/>
  <c r="BE165" i="2"/>
  <c r="BE186" i="2"/>
  <c r="BE194" i="2"/>
  <c r="BE219" i="2"/>
  <c r="BE91" i="2"/>
  <c r="BE116" i="2"/>
  <c r="BE125" i="2"/>
  <c r="BE148" i="2"/>
  <c r="BE208" i="2"/>
  <c r="BE89" i="2"/>
  <c r="BE112" i="2"/>
  <c r="BE140" i="2"/>
  <c r="BE146" i="2"/>
  <c r="BE152" i="2"/>
  <c r="BE154" i="2"/>
  <c r="BE155" i="2"/>
  <c r="BE129" i="2"/>
  <c r="BE130" i="2"/>
  <c r="BE139" i="2"/>
  <c r="BE149" i="2"/>
  <c r="BE156" i="2"/>
  <c r="BE159" i="2"/>
  <c r="BE170" i="2"/>
  <c r="BE193" i="2"/>
  <c r="F32" i="2"/>
  <c r="F34" i="2"/>
  <c r="F35" i="2"/>
  <c r="J32" i="2"/>
  <c r="BD55" i="1" l="1"/>
  <c r="BD54" i="1" s="1"/>
  <c r="W33" i="1" s="1"/>
  <c r="BC55" i="1"/>
  <c r="BC54" i="1" s="1"/>
  <c r="AY54" i="1" s="1"/>
  <c r="AW55" i="1"/>
  <c r="BA55" i="1"/>
  <c r="BA54" i="1" s="1"/>
  <c r="W30" i="1" s="1"/>
  <c r="T198" i="2"/>
  <c r="T86" i="2" s="1"/>
  <c r="P198" i="2"/>
  <c r="P86" i="2"/>
  <c r="AU55" i="1" s="1"/>
  <c r="AU54" i="1" s="1"/>
  <c r="R198" i="2"/>
  <c r="R86" i="2" s="1"/>
  <c r="J96" i="2"/>
  <c r="J59" i="2" s="1"/>
  <c r="BK198" i="2"/>
  <c r="J198" i="2" s="1"/>
  <c r="J60" i="2" s="1"/>
  <c r="BK216" i="2"/>
  <c r="J216" i="2" s="1"/>
  <c r="J64" i="2" s="1"/>
  <c r="BK87" i="2"/>
  <c r="J31" i="2"/>
  <c r="AV55" i="1" s="1"/>
  <c r="AX54" i="1"/>
  <c r="F31" i="2"/>
  <c r="AZ55" i="1" s="1"/>
  <c r="AZ54" i="1" s="1"/>
  <c r="W29" i="1" s="1"/>
  <c r="AT55" i="1" l="1"/>
  <c r="BK86" i="2"/>
  <c r="J86" i="2" s="1"/>
  <c r="J55" i="2" s="1"/>
  <c r="J87" i="2"/>
  <c r="J56" i="2" s="1"/>
  <c r="W32" i="1"/>
  <c r="AW54" i="1"/>
  <c r="AK30" i="1" s="1"/>
  <c r="AV54" i="1"/>
  <c r="AK29" i="1" s="1"/>
  <c r="J28" i="2" l="1"/>
  <c r="AG55" i="1" s="1"/>
  <c r="AG54" i="1" s="1"/>
  <c r="AT54" i="1"/>
  <c r="AK26" i="1" l="1"/>
  <c r="AK35" i="1" s="1"/>
  <c r="AN54" i="1"/>
  <c r="J37" i="2"/>
  <c r="AN55" i="1"/>
</calcChain>
</file>

<file path=xl/sharedStrings.xml><?xml version="1.0" encoding="utf-8"?>
<sst xmlns="http://schemas.openxmlformats.org/spreadsheetml/2006/main" count="2293" uniqueCount="729">
  <si>
    <t>Export Komplet</t>
  </si>
  <si>
    <t>VZ</t>
  </si>
  <si>
    <t>2.0</t>
  </si>
  <si>
    <t/>
  </si>
  <si>
    <t>False</t>
  </si>
  <si>
    <t>{88d68175-9793-4025-aca1-dbbc88c3db05}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</si>
  <si>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</si>
  <si>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</si>
  <si>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</si>
  <si>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</si>
  <si>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</si>
  <si>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</si>
  <si>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</si>
  <si>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</si>
  <si>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</si>
  <si>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214924H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</si>
  <si>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</si>
  <si>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</si>
  <si>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výrobna o výkonu 99 kWp, na p.č 617 a 661/1 K.Ú.  Šenov u Nového Jičína</t>
  </si>
  <si>
    <t>KSO:</t>
  </si>
  <si>
    <t>CC-CZ:</t>
  </si>
  <si>
    <t>Místo:</t>
  </si>
  <si>
    <t>Nový Jičín</t>
  </si>
  <si>
    <t>Datum:</t>
  </si>
  <si>
    <t>Zadavatel:</t>
  </si>
  <si>
    <t>IČ:</t>
  </si>
  <si>
    <t>VETUNI ŠZP Nový Jičín</t>
  </si>
  <si>
    <t>DIČ:</t>
  </si>
  <si>
    <t>Uchazeč:</t>
  </si>
  <si>
    <t>Vyplň údaj</t>
  </si>
  <si>
    <t>Projektant:</t>
  </si>
  <si>
    <t>Jiří Horák</t>
  </si>
  <si>
    <t>True</t>
  </si>
  <si>
    <t>Zpracovatel:</t>
  </si>
  <si>
    <t>Ing. Jiří Horák - ELPROJEKT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</si>
  <si>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</si>
  <si>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</si>
  <si>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</si>
  <si>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</si>
  <si>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</si>
  <si>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</si>
  <si>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</si>
  <si>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</si>
  <si>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</si>
  <si>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</si>
  <si>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</si>
  <si>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</si>
  <si>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</si>
  <si>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</si>
  <si>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</si>
  <si>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</si>
  <si>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</si>
  <si>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</si>
  <si>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</si>
  <si>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</si>
  <si>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</si>
  <si>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</si>
  <si>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</si>
  <si>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</si>
  <si>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</si>
  <si>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</si>
  <si>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</si>
  <si>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</si>
  <si>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</si>
  <si>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</si>
  <si>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</si>
  <si>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</si>
  <si>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</si>
  <si>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</si>
  <si>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</si>
  <si>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</si>
  <si>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</si>
  <si>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</si>
  <si>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</si>
  <si>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</si>
  <si>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</si>
  <si>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</si>
  <si>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</si>
  <si>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</si>
  <si>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</si>
  <si>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</si>
  <si>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</si>
  <si>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</si>
  <si>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</si>
  <si>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</si>
  <si>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</si>
  <si>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</si>
  <si>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</si>
  <si>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</si>
  <si>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</si>
  <si>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</si>
  <si>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</si>
  <si>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</si>
  <si>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</si>
  <si>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</si>
  <si>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</si>
  <si>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</si>
  <si>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</si>
  <si>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</si>
  <si>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</si>
  <si>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</si>
  <si>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</si>
  <si>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</si>
  <si>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</si>
  <si>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</si>
  <si>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</si>
  <si>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</si>
  <si>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</si>
  <si>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</si>
  <si>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</si>
  <si>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</si>
  <si>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</si>
  <si>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</si>
  <si>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</si>
  <si>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</si>
  <si>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</si>
  <si>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997013217</t>
  </si>
  <si>
    <t>Vnitrostaveništní doprava suti a vybouraných hmot vodorovně do 50 m svisle ručně pro budovy a haly výšky přes 21 do 24 m</t>
  </si>
  <si>
    <t>t</t>
  </si>
  <si>
    <t>CS ÚRS 2022 02</t>
  </si>
  <si>
    <t>4</t>
  </si>
  <si>
    <t>-1112958361</t>
  </si>
  <si>
    <t>Online PSC</t>
  </si>
  <si>
    <t>https://podminky.urs.cz/item/CS_URS_2022_02/997013217</t>
  </si>
  <si>
    <t>997013501</t>
  </si>
  <si>
    <t>Odvoz suti a vybouraných hmot na skládku nebo meziskládku se složením, na vzdálenost do 1 km</t>
  </si>
  <si>
    <t>-384480501</t>
  </si>
  <si>
    <t>https://podminky.urs.cz/item/CS_URS_2022_02/997013501</t>
  </si>
  <si>
    <t>3</t>
  </si>
  <si>
    <t>997013631</t>
  </si>
  <si>
    <t>Poplatek za uložení stavebního odpadu na skládce (skládkovné) směsného stavebního a demoličního zatříděného do Katalogu odpadů pod kódem 17 09 04</t>
  </si>
  <si>
    <t>-457580057</t>
  </si>
  <si>
    <t>https://podminky.urs.cz/item/CS_URS_2022_02/997013631</t>
  </si>
  <si>
    <t>PSV</t>
  </si>
  <si>
    <t>Práce a dodávky PSV</t>
  </si>
  <si>
    <t>741</t>
  </si>
  <si>
    <t>Elektroinstalace - silnoproud</t>
  </si>
  <si>
    <t>5</t>
  </si>
  <si>
    <t>21489</t>
  </si>
  <si>
    <t>ks</t>
  </si>
  <si>
    <t>16</t>
  </si>
  <si>
    <t>-33539318</t>
  </si>
  <si>
    <t>24510</t>
  </si>
  <si>
    <t>467817309</t>
  </si>
  <si>
    <t>6</t>
  </si>
  <si>
    <t>24590</t>
  </si>
  <si>
    <t>Zřízení a oprava bleskosvodu vodiči AlMgSi 8, včetně jímacích tyčí svodů a zemničů</t>
  </si>
  <si>
    <t>1218608810</t>
  </si>
  <si>
    <t>7</t>
  </si>
  <si>
    <t>24596</t>
  </si>
  <si>
    <t>dodávka a instalace STOP tlačítka</t>
  </si>
  <si>
    <t>-522642513</t>
  </si>
  <si>
    <t>8</t>
  </si>
  <si>
    <t>24994</t>
  </si>
  <si>
    <t>967044602</t>
  </si>
  <si>
    <t>9</t>
  </si>
  <si>
    <t>31479</t>
  </si>
  <si>
    <t>Zpracování dokumentace úprav bleskosvodu garáží a skladu</t>
  </si>
  <si>
    <t>2025324977</t>
  </si>
  <si>
    <t>10</t>
  </si>
  <si>
    <t>741110043</t>
  </si>
  <si>
    <t>Montáž trubek elektroinstalačních s nasunutím nebo našroubováním do krabic plastových ohebných, uložených pevně, vnější Ø přes 35 mm</t>
  </si>
  <si>
    <t>m</t>
  </si>
  <si>
    <t>-540660022</t>
  </si>
  <si>
    <t>https://podminky.urs.cz/item/CS_URS_2022_02/741110043</t>
  </si>
  <si>
    <t>11</t>
  </si>
  <si>
    <t>M</t>
  </si>
  <si>
    <t>1383917</t>
  </si>
  <si>
    <t>MONOFLEX EN 320 N PVC 1450 F25 UV stabilní</t>
  </si>
  <si>
    <t>32</t>
  </si>
  <si>
    <t>-1809799859</t>
  </si>
  <si>
    <t>741110501</t>
  </si>
  <si>
    <t>Montáž lišt a kanálků elektroinstalačních se spojkami, ohyby a rohy a s nasunutím do krabic protahovacích, šířky do 60 mm</t>
  </si>
  <si>
    <t>CS ÚRS 2023 01</t>
  </si>
  <si>
    <t>2085897028</t>
  </si>
  <si>
    <t>https://podminky.urs.cz/item/CS_URS_2023_01/741110501</t>
  </si>
  <si>
    <t>13</t>
  </si>
  <si>
    <t>34571008</t>
  </si>
  <si>
    <t>lišta elektroinstalační hranatá PVC 40x40mm</t>
  </si>
  <si>
    <t>-1982532818</t>
  </si>
  <si>
    <t>VV</t>
  </si>
  <si>
    <t>10*1,05 'Přepočtené koeficientem množství</t>
  </si>
  <si>
    <t>14</t>
  </si>
  <si>
    <t>741110502</t>
  </si>
  <si>
    <t>Montáž lišt a kanálků elektroinstalačních se spojkami, ohyby a rohy a s nasunutím do krabic protahovacích, šířky do přes 60 do 120 mm</t>
  </si>
  <si>
    <t>-1611290291</t>
  </si>
  <si>
    <t>https://podminky.urs.cz/item/CS_URS_2023_01/741110502</t>
  </si>
  <si>
    <t>15</t>
  </si>
  <si>
    <t>345712190</t>
  </si>
  <si>
    <t>kanál elektroinstalační hranatý PVC 80x60mm</t>
  </si>
  <si>
    <t>1612347151</t>
  </si>
  <si>
    <t>51*1,05 'Přepočtené koeficientem množství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</si>
  <si>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</si>
  <si>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</si>
  <si>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kus</t>
  </si>
  <si>
    <t>471215918</t>
  </si>
  <si>
    <t>https://podminky.urs.cz/item/CS_URS_2022_02/741112023</t>
  </si>
  <si>
    <t>17</t>
  </si>
  <si>
    <t>1185774</t>
  </si>
  <si>
    <t>EKVIPOTENCIALNI SVORKOVNICE EPS 1 + KRYT</t>
  </si>
  <si>
    <t>781585174</t>
  </si>
  <si>
    <t>18</t>
  </si>
  <si>
    <t>2245</t>
  </si>
  <si>
    <t>Ekvipotenciální svorkovnice EPS 2 v krabici KO100E</t>
  </si>
  <si>
    <t>264597605</t>
  </si>
  <si>
    <t>104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</si>
  <si>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</si>
  <si>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</si>
  <si>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CS ÚRS 2024 01</t>
  </si>
  <si>
    <t>-1306902517</t>
  </si>
  <si>
    <t>https://podminky.urs.cz/item/CS_URS_2024_01/741120101</t>
  </si>
  <si>
    <t>105</t>
  </si>
  <si>
    <t>34141029</t>
  </si>
  <si>
    <t>vodič propojovací flexibilní jádro Cu lanované izolace PVC 450/750V (H07V-K) 1x16mm2</t>
  </si>
  <si>
    <t>748737532</t>
  </si>
  <si>
    <t>25</t>
  </si>
  <si>
    <t>741120325</t>
  </si>
  <si>
    <t>Montáž fotovoltaických kabelů bez ukončení, uložených pevně, průměru přes 6 do 10 mm</t>
  </si>
  <si>
    <t>-1519278045</t>
  </si>
  <si>
    <t>https://podminky.urs.cz/item/CS_URS_2023_01/741120325</t>
  </si>
  <si>
    <t>26</t>
  </si>
  <si>
    <t>1627314</t>
  </si>
  <si>
    <t>SOLARKABEL H1Z2Z2-K 6 BL /00488006/</t>
  </si>
  <si>
    <t>1978224546</t>
  </si>
  <si>
    <t>2473,33333333333*1,2 'Přepočtené koeficientem množství</t>
  </si>
  <si>
    <t>27</t>
  </si>
  <si>
    <t>741122211</t>
  </si>
  <si>
    <t>Montáž kabelů měděných bez ukončení uložených volně nebo v liště plných kulatých (např. CYKY) počtu a průřezu žil 3x1,5 až 6 mm2</t>
  </si>
  <si>
    <t>62778801</t>
  </si>
  <si>
    <t>https://podminky.urs.cz/item/CS_URS_2022_02/741122211</t>
  </si>
  <si>
    <t>28</t>
  </si>
  <si>
    <t>10.048.186</t>
  </si>
  <si>
    <t>CYKY 3O1,5 (3Ax1,5)</t>
  </si>
  <si>
    <t>1281242371</t>
  </si>
  <si>
    <t>P</t>
  </si>
  <si>
    <t>Poznámka k položce:_x000D_
Kabel je určen pro pevné uložení ve vnitřních a venkovních prostorách, v zemi, v betonu.</t>
  </si>
  <si>
    <t>30</t>
  </si>
  <si>
    <t>2000000996</t>
  </si>
  <si>
    <t>PRAFlaDur-O P90-R 2x1,5 RE</t>
  </si>
  <si>
    <t>997721615</t>
  </si>
  <si>
    <t>119</t>
  </si>
  <si>
    <t>741122644</t>
  </si>
  <si>
    <t>Montáž kabelů měděných bez ukončení uložených pevně plných kulatých nebo bezhalogenových (např. CYKY) počtu a průřezu žil 5x16 mm2</t>
  </si>
  <si>
    <t>-681220181</t>
  </si>
  <si>
    <t>https://podminky.urs.cz/item/CS_URS_2024_01/741122644</t>
  </si>
  <si>
    <t>120</t>
  </si>
  <si>
    <t>34113035</t>
  </si>
  <si>
    <t>kabel instalační jádro Cu plné izolace PVC plášť PVC 450/750V (CYKY) 5x16mm2</t>
  </si>
  <si>
    <t>-1059849327</t>
  </si>
  <si>
    <t>40*1,15 'Přepočtené koeficientem množství</t>
  </si>
  <si>
    <t>106</t>
  </si>
  <si>
    <t>741122645</t>
  </si>
  <si>
    <t>Montáž kabelů měděných bez ukončení uložených pevně plných kulatých nebo bezhalogenových (např. CYKY) počtu a průřezu žil 5x25 až 35 mm2</t>
  </si>
  <si>
    <t>834072807</t>
  </si>
  <si>
    <t>https://podminky.urs.cz/item/CS_URS_2024_01/741122645</t>
  </si>
  <si>
    <t>107</t>
  </si>
  <si>
    <t>34113135</t>
  </si>
  <si>
    <t>kabel silový jádro Cu izolace PVC plášť PVC 0,6/1kV (1-CYKY) 5x35mm2</t>
  </si>
  <si>
    <t>710675593</t>
  </si>
  <si>
    <t>37</t>
  </si>
  <si>
    <t>741124736</t>
  </si>
  <si>
    <t>Montáž kabelů měděných ovládacích bez ukončení uložených pevně stíněných ovládacích s plným jádrem (např. JYTY) počtu a průměru žil 2 až 12x1,5 mm2</t>
  </si>
  <si>
    <t>-560094372</t>
  </si>
  <si>
    <t>https://podminky.urs.cz/item/CS_URS_2024_01/741124736</t>
  </si>
  <si>
    <t>38</t>
  </si>
  <si>
    <t>2000001256</t>
  </si>
  <si>
    <t>JYTY-J 4x1</t>
  </si>
  <si>
    <t>194933232</t>
  </si>
  <si>
    <t>39</t>
  </si>
  <si>
    <t>741130001</t>
  </si>
  <si>
    <t>Ukončení vodičů izolovaných s označením a zapojením v rozváděči nebo na přístroji, průřezu žíly do 2,5 mm2</t>
  </si>
  <si>
    <t>-1669594058</t>
  </si>
  <si>
    <t>https://podminky.urs.cz/item/CS_URS_2023_01/741130001</t>
  </si>
  <si>
    <t>109</t>
  </si>
  <si>
    <t>741130004</t>
  </si>
  <si>
    <t>Ukončení vodičů izolovaných s označením a zapojením v rozváděči nebo na přístroji, průřezu žíly do 6 mm2</t>
  </si>
  <si>
    <t>1997111770</t>
  </si>
  <si>
    <t>https://podminky.urs.cz/item/CS_URS_2024_01/741130004</t>
  </si>
  <si>
    <t>108</t>
  </si>
  <si>
    <t>741130008</t>
  </si>
  <si>
    <t>Ukončení vodičů izolovaných s označením a zapojením v rozváděči nebo na přístroji, průřezu žíly do 35 mm2</t>
  </si>
  <si>
    <t>-1583895063</t>
  </si>
  <si>
    <t>https://podminky.urs.cz/item/CS_URS_2024_01/741130008</t>
  </si>
  <si>
    <t>41</t>
  </si>
  <si>
    <t>741130420</t>
  </si>
  <si>
    <t>Montáž fotovoltaických kabelů nalisování konektoru na fotovoltaický kabel</t>
  </si>
  <si>
    <t>1370838715</t>
  </si>
  <si>
    <t>https://podminky.urs.cz/item/CS_URS_2023_01/741130420</t>
  </si>
  <si>
    <t>42</t>
  </si>
  <si>
    <t>34111853</t>
  </si>
  <si>
    <t>konektor kabelový pár (samec+samice) pro fotovoltaiku</t>
  </si>
  <si>
    <t>1123187192</t>
  </si>
  <si>
    <t>110</t>
  </si>
  <si>
    <t>741132135</t>
  </si>
  <si>
    <t>Ukončení kabelů smršťovací koncovkou nebo páskou se zapojením bez letování, počtu a průřezu žil 5x35 mm2</t>
  </si>
  <si>
    <t>1803410877</t>
  </si>
  <si>
    <t>https://podminky.urs.cz/item/CS_URS_2024_01/741132135</t>
  </si>
  <si>
    <t>111</t>
  </si>
  <si>
    <t>1703334</t>
  </si>
  <si>
    <t>KONCOVKA POLT-01/5X10-35 BEZ KAB.OK</t>
  </si>
  <si>
    <t>-1353094147</t>
  </si>
  <si>
    <t>46</t>
  </si>
  <si>
    <t>741210102</t>
  </si>
  <si>
    <t>Montáž rozváděčů ocelových, hliníkových nebo plastových bez zapojení vodičů sestavy hmotnosti do 100 kg</t>
  </si>
  <si>
    <t>-439328494</t>
  </si>
  <si>
    <t>https://podminky.urs.cz/item/CS_URS_2023_01/741210102</t>
  </si>
  <si>
    <t>47</t>
  </si>
  <si>
    <t>23NAB200.0</t>
  </si>
  <si>
    <t>RDC1,  - oceloplechový rozváděč IP54/20, vodiče ukončeny přímo na přístrojích - viz jednopolové schéma.</t>
  </si>
  <si>
    <t>-1598071685</t>
  </si>
  <si>
    <t>49</t>
  </si>
  <si>
    <t>23NAB200</t>
  </si>
  <si>
    <t>Dodávka rozvaděče R-FVE-1 a 2  - skříňový rozváděč 800 x 1000 x 250mm, IP40/20. viz. schéma zapojení FVE</t>
  </si>
  <si>
    <t>-2086560907</t>
  </si>
  <si>
    <t>52</t>
  </si>
  <si>
    <t>741320042</t>
  </si>
  <si>
    <t>Montáž pojistek se zapojením vodičů pojistkových částí patron nožových</t>
  </si>
  <si>
    <t>2108444351</t>
  </si>
  <si>
    <t>https://podminky.urs.cz/item/CS_URS_2023_01/741320042</t>
  </si>
  <si>
    <t>112</t>
  </si>
  <si>
    <t>1240230</t>
  </si>
  <si>
    <t>POJISTKA NH1 GG 125A 500V 125NHG01B</t>
  </si>
  <si>
    <t>953845641</t>
  </si>
  <si>
    <t>54</t>
  </si>
  <si>
    <t>741322061</t>
  </si>
  <si>
    <t>Montáž přepěťových ochran DC se zapojením vodičů svodiče přepětí – typ 2 třípólových jednodílných</t>
  </si>
  <si>
    <t>-905685998</t>
  </si>
  <si>
    <t>https://podminky.urs.cz/item/CS_URS_2023_01/741322061</t>
  </si>
  <si>
    <t>55</t>
  </si>
  <si>
    <t>24589</t>
  </si>
  <si>
    <t xml:space="preserve">Rozvaděč IP65, nehořlavý, ochrana před přepětím SPD typ PV T2, s konektory MC4 a nosnou konstrukci rozvaděče </t>
  </si>
  <si>
    <t>-1401333504</t>
  </si>
  <si>
    <t>56</t>
  </si>
  <si>
    <t>741410072</t>
  </si>
  <si>
    <t>Montáž uzemňovacího vedení s upevněním, propojením a připojením pomocí svorek doplňků ostatních konstrukcí vodičem průřezu do 16 mm2, uloženým pevně</t>
  </si>
  <si>
    <t>-1725646979</t>
  </si>
  <si>
    <t>https://podminky.urs.cz/item/CS_URS_2022_02/741410072</t>
  </si>
  <si>
    <t>57</t>
  </si>
  <si>
    <t>10.048.827</t>
  </si>
  <si>
    <t>H07V-U 16 zž (CY)</t>
  </si>
  <si>
    <t>564492217</t>
  </si>
  <si>
    <t>58</t>
  </si>
  <si>
    <t>741711001</t>
  </si>
  <si>
    <t>Montáž nosné konstrukce fotovoltaických panelů umístěné na šikmé střeše kotvené přes střešní krytinu do nosné konstrukce</t>
  </si>
  <si>
    <t>1156622336</t>
  </si>
  <si>
    <t>https://podminky.urs.cz/item/CS_URS_2023_01/741711001</t>
  </si>
  <si>
    <t>59</t>
  </si>
  <si>
    <t>1660958</t>
  </si>
  <si>
    <t>profil K2 BasicRail 5950 MM</t>
  </si>
  <si>
    <t>1995471055</t>
  </si>
  <si>
    <t>60</t>
  </si>
  <si>
    <t>1671639</t>
  </si>
  <si>
    <t xml:space="preserve">Držák Basic Clip na trapézový plech a  lepenku </t>
  </si>
  <si>
    <t>-307910277</t>
  </si>
  <si>
    <t>Poznámka k položce:_x000D_
ŠROUB ČI VRUT PROJDE CELOU BETON. KONSTRUKCÍ TL. CCA 5 CM</t>
  </si>
  <si>
    <t>61</t>
  </si>
  <si>
    <t>1818300</t>
  </si>
  <si>
    <t>ALU KRAJNI UCHYT PANELU</t>
  </si>
  <si>
    <t>683394103</t>
  </si>
  <si>
    <t>62</t>
  </si>
  <si>
    <t>1818324</t>
  </si>
  <si>
    <t>ALU STREDOVY UCHYT PANELU</t>
  </si>
  <si>
    <t>950933129</t>
  </si>
  <si>
    <t>67</t>
  </si>
  <si>
    <t>1746094</t>
  </si>
  <si>
    <t xml:space="preserve">KONCOVÝ KRYT PROFILU Al </t>
  </si>
  <si>
    <t>-1313040067</t>
  </si>
  <si>
    <t>68</t>
  </si>
  <si>
    <t>741721201</t>
  </si>
  <si>
    <t xml:space="preserve">Montáž fotovoltaických panelů výkonu přes 300 Wp, umístěných na šikmé střeše krystalických, </t>
  </si>
  <si>
    <t>-1440713079</t>
  </si>
  <si>
    <t>https://podminky.urs.cz/item/CS_URS_2023_01/741721201</t>
  </si>
  <si>
    <t>69</t>
  </si>
  <si>
    <t>35001016</t>
  </si>
  <si>
    <t>panel fotovoltaickýAIKO-A-MAH54Mb 450 W</t>
  </si>
  <si>
    <t>2128878238</t>
  </si>
  <si>
    <t>113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</si>
  <si>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</si>
  <si>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</si>
  <si>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-980324695</t>
  </si>
  <si>
    <t>https://podminky.urs.cz/item/CS_URS_2024_01/741730018</t>
  </si>
  <si>
    <t>71</t>
  </si>
  <si>
    <t>35674002</t>
  </si>
  <si>
    <t>střídač DC/AC:  30 kW, trífázový, 3x MPPT_x000D_
Komunikace: RS485, WiFI a 4G_x000D_
Hmotnost: 40,0 kg; rozmery: 480x590x200 mm (VxŠxH)</t>
  </si>
  <si>
    <t>1877941931</t>
  </si>
  <si>
    <t>72</t>
  </si>
  <si>
    <t>741732062</t>
  </si>
  <si>
    <t>Montáž stejnosměrného měniče napětí DC/DC fotovoltaických systémů výkonového optimizéru, výstupní výkon přes 500 do 650 W</t>
  </si>
  <si>
    <t>217043146</t>
  </si>
  <si>
    <t>https://podminky.urs.cz/item/CS_URS_2024_01/741732062</t>
  </si>
  <si>
    <t>73</t>
  </si>
  <si>
    <t>8500618200</t>
  </si>
  <si>
    <t>Optimizér výkonový Tigo TS4-A-O</t>
  </si>
  <si>
    <t>-536597438</t>
  </si>
  <si>
    <t>74</t>
  </si>
  <si>
    <t>8500618202</t>
  </si>
  <si>
    <t>Datalogger Cloud Connect Tigo CCA Kit + TAP</t>
  </si>
  <si>
    <t>186683605</t>
  </si>
  <si>
    <t>75</t>
  </si>
  <si>
    <t>741761051</t>
  </si>
  <si>
    <t>Montáž monitorovacího zařízení fotovoltaických systémů příslušenství GSM router pro připojení k internetu na odlehlých místech</t>
  </si>
  <si>
    <t>842068586</t>
  </si>
  <si>
    <t>https://podminky.urs.cz/item/CS_URS_2023_01/741761051</t>
  </si>
  <si>
    <t>76</t>
  </si>
  <si>
    <t>35671224</t>
  </si>
  <si>
    <t>GSM router pro připojení k internetu na odlehlých místech</t>
  </si>
  <si>
    <t>-1596260265</t>
  </si>
  <si>
    <t>77</t>
  </si>
  <si>
    <t>741810003</t>
  </si>
  <si>
    <t>-708267565</t>
  </si>
  <si>
    <t>https://podminky.urs.cz/item/CS_URS_2023_01/741810003</t>
  </si>
  <si>
    <t>80</t>
  </si>
  <si>
    <t>741910413</t>
  </si>
  <si>
    <t>Montáž žlabů bez stojiny a výložníků kovových s podpěrkami a příslušenstvím bez víka, šířky do 125 mm</t>
  </si>
  <si>
    <t>1775842534</t>
  </si>
  <si>
    <t>https://podminky.urs.cz/item/CS_URS_2023_01/741910413</t>
  </si>
  <si>
    <t>84</t>
  </si>
  <si>
    <t>741910421</t>
  </si>
  <si>
    <t>Montáž žlabů bez stojiny a výložníků kovových s podpěrkami a příslušenstvím uzavření víkem</t>
  </si>
  <si>
    <t>-542050633</t>
  </si>
  <si>
    <t>https://podminky.urs.cz/item/CS_URS_2023_01/741910421</t>
  </si>
  <si>
    <t>85</t>
  </si>
  <si>
    <t>1000291424</t>
  </si>
  <si>
    <t xml:space="preserve">DRÁTĚNÝ  50X150   ŽLAB KABELOVÝ </t>
  </si>
  <si>
    <t>-2118903479</t>
  </si>
  <si>
    <t>114</t>
  </si>
  <si>
    <t>10.077.425</t>
  </si>
  <si>
    <t xml:space="preserve"> Nosník 150</t>
  </si>
  <si>
    <t>662821838</t>
  </si>
  <si>
    <t>86</t>
  </si>
  <si>
    <t>1000291423</t>
  </si>
  <si>
    <t>KOPOS NIXKZN 50X62 IX  ŽLAB KABELOVÝ NEDĚROVANÝ</t>
  </si>
  <si>
    <t>67976508</t>
  </si>
  <si>
    <t>88</t>
  </si>
  <si>
    <t>1000291513</t>
  </si>
  <si>
    <t>KOPOS NIXV 62 IX  VÍKO KABELOVÉHO ŽLABU</t>
  </si>
  <si>
    <t>-1428853534</t>
  </si>
  <si>
    <t>89</t>
  </si>
  <si>
    <t>1000291493</t>
  </si>
  <si>
    <t>KOPOS NIXS 50 IX  SPOJKA</t>
  </si>
  <si>
    <t>417166731</t>
  </si>
  <si>
    <t>90</t>
  </si>
  <si>
    <t>1000112601</t>
  </si>
  <si>
    <t>KOPOS NIXSM 6X10 IX  ŠROUB+MATICE</t>
  </si>
  <si>
    <t>-223817285</t>
  </si>
  <si>
    <t>Práce a dodávky M</t>
  </si>
  <si>
    <t>21-M</t>
  </si>
  <si>
    <t>Elektromontáže</t>
  </si>
  <si>
    <t>115</t>
  </si>
  <si>
    <t>1255</t>
  </si>
  <si>
    <t>přeložení stávajícho svodu bleskosvodu</t>
  </si>
  <si>
    <t>64</t>
  </si>
  <si>
    <t>1245355375</t>
  </si>
  <si>
    <t>116</t>
  </si>
  <si>
    <t>1260</t>
  </si>
  <si>
    <t>Prováděcí projekt úpravy bleskovodu, Risk Management, výpočet dostatečné vzdálenost</t>
  </si>
  <si>
    <t>1670010745</t>
  </si>
  <si>
    <t>121</t>
  </si>
  <si>
    <t>210160031</t>
  </si>
  <si>
    <t>Montáž měřicích přístrojů, bez zapojení vodičů přijímače do 100 A</t>
  </si>
  <si>
    <t>-399587312</t>
  </si>
  <si>
    <t>https://podminky.urs.cz/item/CS_URS_2024_01/210160031</t>
  </si>
  <si>
    <t>117</t>
  </si>
  <si>
    <t>210280001</t>
  </si>
  <si>
    <t>1297296285</t>
  </si>
  <si>
    <t>https://podminky.urs.cz/item/CS_URS_2024_01/210280001</t>
  </si>
  <si>
    <t>122</t>
  </si>
  <si>
    <t>Dodávka rozvaděče HDO (RTU) regulace 0-100%</t>
  </si>
  <si>
    <t>2041867428</t>
  </si>
  <si>
    <t>46-M</t>
  </si>
  <si>
    <t>Zemní práce při extr.mont.pracích</t>
  </si>
  <si>
    <t>94</t>
  </si>
  <si>
    <t>468081324</t>
  </si>
  <si>
    <t>Vybourání otvorů ve zdivu cihelném plochy přes 0,0225 do 0,09 m2 a tloušťky přes 45 do 60 cm</t>
  </si>
  <si>
    <t>671220425</t>
  </si>
  <si>
    <t>https://podminky.urs.cz/item/CS_URS_2023_01/468081324</t>
  </si>
  <si>
    <t>95</t>
  </si>
  <si>
    <t>468081425</t>
  </si>
  <si>
    <t>Vybourání otvorů ve zdivu betonovém plochy přes 0,0225 do 0,09 m2 a tloušťky přes 60 do 75 cm</t>
  </si>
  <si>
    <t>-1534118239</t>
  </si>
  <si>
    <t>https://podminky.urs.cz/item/CS_URS_2023_01/468081425</t>
  </si>
  <si>
    <t>HZS</t>
  </si>
  <si>
    <t>Hodinové zúčtovací sazby</t>
  </si>
  <si>
    <t>96</t>
  </si>
  <si>
    <t>HZS1291</t>
  </si>
  <si>
    <t>Úklid pracoviště</t>
  </si>
  <si>
    <t>hod</t>
  </si>
  <si>
    <t>CS ÚRS 2018 01</t>
  </si>
  <si>
    <t>512</t>
  </si>
  <si>
    <t>639628944</t>
  </si>
  <si>
    <t>97</t>
  </si>
  <si>
    <t>HZS2221xx</t>
  </si>
  <si>
    <t>Spolupráce s revizním technikem</t>
  </si>
  <si>
    <t>1119531536</t>
  </si>
  <si>
    <t>98</t>
  </si>
  <si>
    <t>HZS2222</t>
  </si>
  <si>
    <t>Práce neobsažené v ceníku C21M - elektromontáže, vyhledávací práce, opětné montáže</t>
  </si>
  <si>
    <t>-2127877595</t>
  </si>
  <si>
    <t>VRN</t>
  </si>
  <si>
    <t>Vedlejší rozpočtové náklady</t>
  </si>
  <si>
    <t>VRN1</t>
  </si>
  <si>
    <t>Průzkumné, geodetické a projektové práce</t>
  </si>
  <si>
    <t>99</t>
  </si>
  <si>
    <t>013002000</t>
  </si>
  <si>
    <t>Projektové práce SKUTEČNÝ STAV</t>
  </si>
  <si>
    <t>KS</t>
  </si>
  <si>
    <t>1024</t>
  </si>
  <si>
    <t>-1847317399</t>
  </si>
  <si>
    <t>100</t>
  </si>
  <si>
    <t>093548</t>
  </si>
  <si>
    <t>Ostatní náklady potřebné pro řádné zhotovení díla jinde neuvedené např. provozní řád, první paralelní připojení</t>
  </si>
  <si>
    <t>sada</t>
  </si>
  <si>
    <t>569099554</t>
  </si>
  <si>
    <t>Poznámka k položce:_x000D_
** Dodavatel doplní do závorky specifikaci ostatních, jinde neuvedených nákladů, spojených s realizací předmětu veřejné zakázky. Pokud do závorky nebude dodavatel nic doplňovat má se za to, že žádné ostatní náklady nepožaduje a cenu za tuto položku doplní v hodnotě "0"._x000D_
_x000D_
 _x000D_
_x000D_
***Zadavatel upozorňuje, že v souladu s návrhem smlouvy o dílo platí, že celková nabídková cena zahrnuje veškeré náklady dodavatele spojené s plněním veřejné zakázky (byť nebudou výslovně uvedeny i v cenové tabulce), tj. zejména položky cenové tabulky vztahující se k fotovoltaickým panelům, ke konstrukci FVE či ve vztahu k jiným komponentám a zařízením zahrnují mimo jiné i dodávku, montáž, dopravu a přesun hmot na místo instalace.</t>
  </si>
  <si>
    <t>VRN4</t>
  </si>
  <si>
    <t>Inženýrská činnost</t>
  </si>
  <si>
    <t>101</t>
  </si>
  <si>
    <t>045002000</t>
  </si>
  <si>
    <t>Nastavení střídačů a zprovoznění sems portálu</t>
  </si>
  <si>
    <t>CS ÚRS 2019 01</t>
  </si>
  <si>
    <t>-1386528580</t>
  </si>
  <si>
    <t>VRN6</t>
  </si>
  <si>
    <t>Územní vlivy</t>
  </si>
  <si>
    <t>102</t>
  </si>
  <si>
    <t>065002000</t>
  </si>
  <si>
    <t>Mimostaveništní doprava materiálů</t>
  </si>
  <si>
    <t>801598011</t>
  </si>
  <si>
    <t>VRN8</t>
  </si>
  <si>
    <t>Přesun stavebních kapacit</t>
  </si>
  <si>
    <t>118</t>
  </si>
  <si>
    <t>081002000</t>
  </si>
  <si>
    <t>Doprava zaměstnanců</t>
  </si>
  <si>
    <t>…</t>
  </si>
  <si>
    <t>-1582046999</t>
  </si>
  <si>
    <t>https://podminky.urs.cz/item/CS_URS_2024_01/081002000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</si>
  <si>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</si>
  <si>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</si>
  <si>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</si>
  <si>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</si>
  <si>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</si>
  <si>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</si>
  <si>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</si>
  <si>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</si>
  <si>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</si>
  <si>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</si>
  <si>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</si>
  <si>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</si>
  <si>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</si>
  <si>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</si>
  <si>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</si>
  <si>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</si>
  <si>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</si>
  <si>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</si>
  <si>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</si>
  <si>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</si>
  <si>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</si>
  <si>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</si>
  <si>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</si>
  <si>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</si>
  <si>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</si>
  <si>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</si>
  <si>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</si>
  <si>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</si>
  <si>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</si>
  <si>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</si>
  <si>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</si>
  <si>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</si>
  <si>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</si>
  <si>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</si>
  <si>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</si>
  <si>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</si>
  <si>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</si>
  <si>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</si>
  <si>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</si>
  <si>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</si>
  <si>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</si>
  <si>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</si>
  <si>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</si>
  <si>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</si>
  <si>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</si>
  <si>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</si>
  <si>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</si>
  <si>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</si>
  <si>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</si>
  <si>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</si>
  <si>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</si>
  <si>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</si>
  <si>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</si>
  <si>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</si>
  <si>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</si>
  <si>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</si>
  <si>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</si>
  <si>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</si>
  <si>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</si>
  <si>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</si>
  <si>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</si>
  <si>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</si>
  <si>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</si>
  <si>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</si>
  <si>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</si>
  <si>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</si>
  <si>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</si>
  <si>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</si>
  <si>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</si>
  <si>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</si>
  <si>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</si>
  <si>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</si>
  <si>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</si>
  <si>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</si>
  <si>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</si>
  <si>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</si>
  <si>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</si>
  <si>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</si>
  <si>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</si>
  <si>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</si>
  <si>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</si>
  <si>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</si>
  <si>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</si>
  <si>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</si>
  <si>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</si>
  <si>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</si>
  <si>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</si>
  <si>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</si>
  <si>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</si>
  <si>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</si>
  <si>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</si>
  <si>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</si>
  <si>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</si>
  <si>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</si>
  <si>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</si>
  <si>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</si>
  <si>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</si>
  <si>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</si>
  <si>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</si>
  <si>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</si>
  <si>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</si>
  <si>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</si>
  <si>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</si>
  <si>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</si>
  <si>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</si>
  <si>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</si>
  <si>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</si>
  <si>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</si>
  <si>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</si>
  <si>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</si>
  <si>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</si>
  <si>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</si>
  <si>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</si>
  <si>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</si>
  <si>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</si>
  <si>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</si>
  <si>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</si>
  <si>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</si>
  <si>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</si>
  <si>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</si>
  <si>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</si>
  <si>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</si>
  <si>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</si>
  <si>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</si>
  <si>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</si>
  <si>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</si>
  <si>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</si>
  <si>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</si>
  <si>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</si>
  <si>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</si>
  <si>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</si>
  <si>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</si>
  <si>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</si>
  <si>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</si>
  <si>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</si>
  <si>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</si>
  <si>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</si>
  <si>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</si>
  <si>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</si>
  <si>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</si>
  <si>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</si>
  <si>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</si>
  <si>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</si>
  <si>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</si>
  <si>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</si>
  <si>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</si>
  <si>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</si>
  <si>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</si>
  <si>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</si>
  <si>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</si>
  <si>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</si>
  <si>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</si>
  <si>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</si>
  <si>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</si>
  <si>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</si>
  <si>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</si>
  <si>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</si>
  <si>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</si>
  <si>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</si>
  <si>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</si>
  <si>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</si>
  <si>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</si>
  <si>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</si>
  <si>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</si>
  <si>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</si>
  <si>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</si>
  <si>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</si>
  <si>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</si>
  <si>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</si>
  <si>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</si>
  <si>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</si>
  <si>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</si>
  <si>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</si>
  <si>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</si>
  <si>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</si>
  <si>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</si>
  <si>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</si>
  <si>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</si>
  <si>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</si>
  <si>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</si>
  <si>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</si>
  <si>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</si>
  <si>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</si>
  <si>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</si>
  <si>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</si>
  <si>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</si>
  <si>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</si>
  <si>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</si>
  <si>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Úprava rozvaděče RH a připojení přívodního vedení FVE ze stávajícího rozvaděče RH (osazení nového jističe, 2x 100A/3 a hlavního jističe s vyrážecí cívkou 2x 125A/3, nový přívod 2x CYKY-J 5x35 v celkové délce 33m v plechovém žlabu)</t>
  </si>
  <si>
    <t xml:space="preserve">Zpracování výrobní dokumentace rozvaděče R-FVE 1 a 2 </t>
  </si>
  <si>
    <t>pronájem nůžkové plošiny 2-6m</t>
  </si>
  <si>
    <t xml:space="preserve">Zkoušky a prohlídky elektrických rozvodů a zařízení celková prohlídka a vyhotovení revizní zprávy </t>
  </si>
  <si>
    <t>Zkoušky a prohlídky elektrických rozvodů a zařízení celková prohlídka, zkoušení, měření a vyhotovení revizní zprávy</t>
  </si>
  <si>
    <t>(…………………)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</si>
</sst>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8" fillId="0" borderId="0" xfId="0" applyFont="1" applyAlignment="1" applyProtection="1"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 wrapText="1"/>
    </xf>
    <xf numFmtId="0" fontId="0" fillId="6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3" borderId="15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32" fillId="3" borderId="15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5" fontId="2" fillId="6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Protection="1"/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9" fillId="5" borderId="7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left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6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120101" TargetMode="External"/><Relationship Id="rId13" Type="http://schemas.openxmlformats.org/officeDocument/2006/relationships/hyperlink" Target="https://podminky.urs.cz/item/CS_URS_2024_01/741124736" TargetMode="External"/><Relationship Id="rId18" Type="http://schemas.openxmlformats.org/officeDocument/2006/relationships/hyperlink" Target="https://podminky.urs.cz/item/CS_URS_2024_01/741132135" TargetMode="External"/><Relationship Id="rId26" Type="http://schemas.openxmlformats.org/officeDocument/2006/relationships/hyperlink" Target="https://podminky.urs.cz/item/CS_URS_2024_01/741732062" TargetMode="External"/><Relationship Id="rId3" Type="http://schemas.openxmlformats.org/officeDocument/2006/relationships/hyperlink" Target="https://podminky.urs.cz/item/CS_URS_2022_02/997013631" TargetMode="External"/><Relationship Id="rId21" Type="http://schemas.openxmlformats.org/officeDocument/2006/relationships/hyperlink" Target="https://podminky.urs.cz/item/CS_URS_2023_01/741322061" TargetMode="External"/><Relationship Id="rId34" Type="http://schemas.openxmlformats.org/officeDocument/2006/relationships/hyperlink" Target="https://podminky.urs.cz/item/CS_URS_2023_01/468081425" TargetMode="External"/><Relationship Id="rId7" Type="http://schemas.openxmlformats.org/officeDocument/2006/relationships/hyperlink" Target="https://podminky.urs.cz/item/CS_URS_2022_02/741112023" TargetMode="External"/><Relationship Id="rId12" Type="http://schemas.openxmlformats.org/officeDocument/2006/relationships/hyperlink" Target="https://podminky.urs.cz/item/CS_URS_2024_01/741122645" TargetMode="External"/><Relationship Id="rId17" Type="http://schemas.openxmlformats.org/officeDocument/2006/relationships/hyperlink" Target="https://podminky.urs.cz/item/CS_URS_2023_01/741130420" TargetMode="External"/><Relationship Id="rId25" Type="http://schemas.openxmlformats.org/officeDocument/2006/relationships/hyperlink" Target="https://podminky.urs.cz/item/CS_URS_2024_01/741730018" TargetMode="External"/><Relationship Id="rId33" Type="http://schemas.openxmlformats.org/officeDocument/2006/relationships/hyperlink" Target="https://podminky.urs.cz/item/CS_URS_2023_01/468081324" TargetMode="External"/><Relationship Id="rId2" Type="http://schemas.openxmlformats.org/officeDocument/2006/relationships/hyperlink" Target="https://podminky.urs.cz/item/CS_URS_2022_02/997013501" TargetMode="External"/><Relationship Id="rId16" Type="http://schemas.openxmlformats.org/officeDocument/2006/relationships/hyperlink" Target="https://podminky.urs.cz/item/CS_URS_2024_01/741130008" TargetMode="External"/><Relationship Id="rId20" Type="http://schemas.openxmlformats.org/officeDocument/2006/relationships/hyperlink" Target="https://podminky.urs.cz/item/CS_URS_2023_01/741320042" TargetMode="External"/><Relationship Id="rId29" Type="http://schemas.openxmlformats.org/officeDocument/2006/relationships/hyperlink" Target="https://podminky.urs.cz/item/CS_URS_2023_01/741910413" TargetMode="External"/><Relationship Id="rId1" Type="http://schemas.openxmlformats.org/officeDocument/2006/relationships/hyperlink" Target="https://podminky.urs.cz/item/CS_URS_2022_02/997013217" TargetMode="External"/><Relationship Id="rId6" Type="http://schemas.openxmlformats.org/officeDocument/2006/relationships/hyperlink" Target="https://podminky.urs.cz/item/CS_URS_2023_01/741110502" TargetMode="External"/><Relationship Id="rId11" Type="http://schemas.openxmlformats.org/officeDocument/2006/relationships/hyperlink" Target="https://podminky.urs.cz/item/CS_URS_2024_01/741122644" TargetMode="External"/><Relationship Id="rId24" Type="http://schemas.openxmlformats.org/officeDocument/2006/relationships/hyperlink" Target="https://podminky.urs.cz/item/CS_URS_2023_01/741721201" TargetMode="External"/><Relationship Id="rId32" Type="http://schemas.openxmlformats.org/officeDocument/2006/relationships/hyperlink" Target="https://podminky.urs.cz/item/CS_URS_2024_01/210280001" TargetMode="External"/><Relationship Id="rId5" Type="http://schemas.openxmlformats.org/officeDocument/2006/relationships/hyperlink" Target="https://podminky.urs.cz/item/CS_URS_2023_01/741110501" TargetMode="External"/><Relationship Id="rId15" Type="http://schemas.openxmlformats.org/officeDocument/2006/relationships/hyperlink" Target="https://podminky.urs.cz/item/CS_URS_2024_01/741130004" TargetMode="External"/><Relationship Id="rId23" Type="http://schemas.openxmlformats.org/officeDocument/2006/relationships/hyperlink" Target="https://podminky.urs.cz/item/CS_URS_2023_01/741711001" TargetMode="External"/><Relationship Id="rId28" Type="http://schemas.openxmlformats.org/officeDocument/2006/relationships/hyperlink" Target="https://podminky.urs.cz/item/CS_URS_2023_01/741810003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741122211" TargetMode="External"/><Relationship Id="rId19" Type="http://schemas.openxmlformats.org/officeDocument/2006/relationships/hyperlink" Target="https://podminky.urs.cz/item/CS_URS_2023_01/741210102" TargetMode="External"/><Relationship Id="rId31" Type="http://schemas.openxmlformats.org/officeDocument/2006/relationships/hyperlink" Target="https://podminky.urs.cz/item/CS_URS_2024_01/210160031" TargetMode="External"/><Relationship Id="rId4" Type="http://schemas.openxmlformats.org/officeDocument/2006/relationships/hyperlink" Target="https://podminky.urs.cz/item/CS_URS_2022_02/741110043" TargetMode="External"/><Relationship Id="rId9" Type="http://schemas.openxmlformats.org/officeDocument/2006/relationships/hyperlink" Target="https://podminky.urs.cz/item/CS_URS_2023_01/741120325" TargetMode="External"/><Relationship Id="rId14" Type="http://schemas.openxmlformats.org/officeDocument/2006/relationships/hyperlink" Target="https://podminky.urs.cz/item/CS_URS_2023_01/741130001" TargetMode="External"/><Relationship Id="rId22" Type="http://schemas.openxmlformats.org/officeDocument/2006/relationships/hyperlink" Target="https://podminky.urs.cz/item/CS_URS_2022_02/741410072" TargetMode="External"/><Relationship Id="rId27" Type="http://schemas.openxmlformats.org/officeDocument/2006/relationships/hyperlink" Target="https://podminky.urs.cz/item/CS_URS_2023_01/741761051" TargetMode="External"/><Relationship Id="rId30" Type="http://schemas.openxmlformats.org/officeDocument/2006/relationships/hyperlink" Target="https://podminky.urs.cz/item/CS_URS_2023_01/741910421" TargetMode="External"/><Relationship Id="rId35" Type="http://schemas.openxmlformats.org/officeDocument/2006/relationships/hyperlink" Target="https://podminky.urs.cz/item/CS_URS_2024_01/081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M47" sqref="AM47:AN47"/>
    </sheetView>
  </sheetViews>
  <sheetFormatPr defaultColWidth="9.1640625" defaultRowHeight="11.25"/>
  <cols>
    <col min="1" max="1" width="8.33203125" style="99" customWidth="1"/>
    <col min="2" max="2" width="1.6640625" style="99" customWidth="1"/>
    <col min="3" max="3" width="4.1640625" style="99" customWidth="1"/>
    <col min="4" max="33" width="2.6640625" style="99" customWidth="1"/>
    <col min="34" max="34" width="3.33203125" style="99" customWidth="1"/>
    <col min="35" max="35" width="31.6640625" style="99" customWidth="1"/>
    <col min="36" max="37" width="2.5" style="99" customWidth="1"/>
    <col min="38" max="38" width="8.33203125" style="99" customWidth="1"/>
    <col min="39" max="39" width="3.33203125" style="99" customWidth="1"/>
    <col min="40" max="40" width="13.33203125" style="99" customWidth="1"/>
    <col min="41" max="41" width="7.5" style="99" customWidth="1"/>
    <col min="42" max="42" width="4.1640625" style="99" customWidth="1"/>
    <col min="43" max="43" width="15.6640625" style="99" customWidth="1"/>
    <col min="44" max="44" width="13.6640625" style="99" customWidth="1"/>
    <col min="45" max="47" width="25.83203125" style="99" hidden="1" customWidth="1"/>
    <col min="48" max="49" width="21.6640625" style="99" hidden="1" customWidth="1"/>
    <col min="50" max="51" width="25" style="99" hidden="1" customWidth="1"/>
    <col min="52" max="52" width="21.6640625" style="99" hidden="1" customWidth="1"/>
    <col min="53" max="53" width="19.1640625" style="99" hidden="1" customWidth="1"/>
    <col min="54" max="54" width="25" style="99" hidden="1" customWidth="1"/>
    <col min="55" max="55" width="21.6640625" style="99" hidden="1" customWidth="1"/>
    <col min="56" max="56" width="19.1640625" style="99" hidden="1" customWidth="1"/>
    <col min="57" max="57" width="66.5" style="99" customWidth="1"/>
    <col min="58" max="70" width="9.1640625" style="99"/>
    <col min="71" max="91" width="9.33203125" style="99" hidden="1"/>
    <col min="92" max="16384" width="9.1640625" style="99"/>
  </cols>
  <sheetData>
    <row r="1" spans="1:74">
      <c r="A1" s="221" t="s">
        <v>0</v>
      </c>
      <c r="AZ1" s="221" t="s">
        <v>1</v>
      </c>
      <c r="BA1" s="221" t="s">
        <v>2</v>
      </c>
      <c r="BB1" s="221" t="s">
        <v>3</v>
      </c>
      <c r="BT1" s="221" t="s">
        <v>4</v>
      </c>
      <c r="BU1" s="221" t="s">
        <v>4</v>
      </c>
      <c r="BV1" s="221" t="s">
        <v>5</v>
      </c>
    </row>
    <row r="2" spans="1:74" ht="36.950000000000003" customHeight="1">
      <c r="AR2" s="265" t="s">
        <v>6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00" t="s">
        <v>7</v>
      </c>
      <c r="BT2" s="100" t="s">
        <v>8</v>
      </c>
    </row>
    <row r="3" spans="1:74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3"/>
      <c r="BS3" s="100" t="s">
        <v>7</v>
      </c>
      <c r="BT3" s="100" t="s">
        <v>9</v>
      </c>
    </row>
    <row r="4" spans="1:74" ht="24.95" customHeight="1">
      <c r="B4" s="103"/>
      <c r="D4" s="104" t="s">
        <v>10</v>
      </c>
      <c r="AR4" s="103"/>
      <c r="AS4" s="222" t="s">
        <v>11</v>
      </c>
      <c r="BE4" s="223" t="s">
        <v>12</v>
      </c>
      <c r="BS4" s="100" t="s">
        <v>13</v>
      </c>
    </row>
    <row r="5" spans="1:74" ht="12" customHeight="1">
      <c r="B5" s="103"/>
      <c r="D5" s="224" t="s">
        <v>14</v>
      </c>
      <c r="K5" s="295" t="s">
        <v>15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103"/>
      <c r="BE5" s="292" t="s">
        <v>16</v>
      </c>
      <c r="BS5" s="100" t="s">
        <v>7</v>
      </c>
    </row>
    <row r="6" spans="1:74" ht="36.950000000000003" customHeight="1">
      <c r="B6" s="103"/>
      <c r="D6" s="225" t="s">
        <v>17</v>
      </c>
      <c r="K6" s="296" t="s">
        <v>18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103"/>
      <c r="BE6" s="293"/>
      <c r="BS6" s="100" t="s">
        <v>7</v>
      </c>
    </row>
    <row r="7" spans="1:74" ht="12" customHeight="1">
      <c r="B7" s="103"/>
      <c r="D7" s="108" t="s">
        <v>19</v>
      </c>
      <c r="K7" s="111" t="s">
        <v>3</v>
      </c>
      <c r="AK7" s="108" t="s">
        <v>20</v>
      </c>
      <c r="AN7" s="111" t="s">
        <v>3</v>
      </c>
      <c r="AR7" s="103"/>
      <c r="BE7" s="293"/>
      <c r="BS7" s="100" t="s">
        <v>7</v>
      </c>
    </row>
    <row r="8" spans="1:74" ht="12" customHeight="1">
      <c r="B8" s="103"/>
      <c r="D8" s="108" t="s">
        <v>21</v>
      </c>
      <c r="K8" s="111" t="s">
        <v>22</v>
      </c>
      <c r="AK8" s="108" t="s">
        <v>23</v>
      </c>
      <c r="AN8" s="92" t="s">
        <v>29</v>
      </c>
      <c r="AR8" s="103"/>
      <c r="BE8" s="293"/>
      <c r="BS8" s="100" t="s">
        <v>7</v>
      </c>
    </row>
    <row r="9" spans="1:74" ht="14.45" customHeight="1">
      <c r="B9" s="103"/>
      <c r="AR9" s="103"/>
      <c r="BE9" s="293"/>
      <c r="BS9" s="100" t="s">
        <v>7</v>
      </c>
    </row>
    <row r="10" spans="1:74" ht="12" customHeight="1">
      <c r="B10" s="103"/>
      <c r="D10" s="108" t="s">
        <v>24</v>
      </c>
      <c r="AK10" s="108" t="s">
        <v>25</v>
      </c>
      <c r="AN10" s="111" t="s">
        <v>3</v>
      </c>
      <c r="AR10" s="103"/>
      <c r="BE10" s="293"/>
      <c r="BS10" s="100" t="s">
        <v>7</v>
      </c>
    </row>
    <row r="11" spans="1:74" ht="18.399999999999999" customHeight="1">
      <c r="B11" s="103"/>
      <c r="E11" s="111" t="s">
        <v>26</v>
      </c>
      <c r="AK11" s="108" t="s">
        <v>27</v>
      </c>
      <c r="AN11" s="111" t="s">
        <v>3</v>
      </c>
      <c r="AR11" s="103"/>
      <c r="BE11" s="293"/>
      <c r="BS11" s="100" t="s">
        <v>7</v>
      </c>
    </row>
    <row r="12" spans="1:74" ht="6.95" customHeight="1">
      <c r="B12" s="103"/>
      <c r="AR12" s="103"/>
      <c r="BE12" s="293"/>
      <c r="BS12" s="100" t="s">
        <v>7</v>
      </c>
    </row>
    <row r="13" spans="1:74" ht="12" customHeight="1">
      <c r="B13" s="103"/>
      <c r="D13" s="108" t="s">
        <v>28</v>
      </c>
      <c r="AK13" s="108" t="s">
        <v>25</v>
      </c>
      <c r="AN13" s="92" t="s">
        <v>29</v>
      </c>
      <c r="AR13" s="103"/>
      <c r="BE13" s="293"/>
      <c r="BS13" s="100" t="s">
        <v>7</v>
      </c>
    </row>
    <row r="14" spans="1:74" ht="12.75">
      <c r="B14" s="103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108" t="s">
        <v>27</v>
      </c>
      <c r="AN14" s="92" t="s">
        <v>29</v>
      </c>
      <c r="AR14" s="103"/>
      <c r="BE14" s="293"/>
      <c r="BS14" s="100" t="s">
        <v>7</v>
      </c>
    </row>
    <row r="15" spans="1:74" ht="6.95" customHeight="1">
      <c r="B15" s="103"/>
      <c r="AR15" s="103"/>
      <c r="BE15" s="293"/>
      <c r="BS15" s="100" t="s">
        <v>4</v>
      </c>
    </row>
    <row r="16" spans="1:74" ht="12" customHeight="1">
      <c r="B16" s="103"/>
      <c r="D16" s="108" t="s">
        <v>30</v>
      </c>
      <c r="AK16" s="108" t="s">
        <v>25</v>
      </c>
      <c r="AN16" s="111" t="s">
        <v>3</v>
      </c>
      <c r="AR16" s="103"/>
      <c r="BE16" s="293"/>
      <c r="BS16" s="100" t="s">
        <v>4</v>
      </c>
    </row>
    <row r="17" spans="1:71" ht="18.399999999999999" customHeight="1">
      <c r="B17" s="103"/>
      <c r="E17" s="111" t="s">
        <v>31</v>
      </c>
      <c r="AK17" s="108" t="s">
        <v>27</v>
      </c>
      <c r="AN17" s="111" t="s">
        <v>3</v>
      </c>
      <c r="AR17" s="103"/>
      <c r="BE17" s="293"/>
      <c r="BS17" s="100" t="s">
        <v>32</v>
      </c>
    </row>
    <row r="18" spans="1:71" ht="6.95" customHeight="1">
      <c r="B18" s="103"/>
      <c r="AR18" s="103"/>
      <c r="BE18" s="293"/>
      <c r="BS18" s="100" t="s">
        <v>7</v>
      </c>
    </row>
    <row r="19" spans="1:71" ht="12" customHeight="1">
      <c r="B19" s="103"/>
      <c r="D19" s="108" t="s">
        <v>33</v>
      </c>
      <c r="AK19" s="108" t="s">
        <v>25</v>
      </c>
      <c r="AN19" s="111" t="s">
        <v>3</v>
      </c>
      <c r="AR19" s="103"/>
      <c r="BE19" s="293"/>
      <c r="BS19" s="100" t="s">
        <v>7</v>
      </c>
    </row>
    <row r="20" spans="1:71" ht="18.399999999999999" customHeight="1">
      <c r="B20" s="103"/>
      <c r="E20" s="111" t="s">
        <v>34</v>
      </c>
      <c r="AK20" s="108" t="s">
        <v>27</v>
      </c>
      <c r="AN20" s="111" t="s">
        <v>3</v>
      </c>
      <c r="AR20" s="103"/>
      <c r="BE20" s="293"/>
      <c r="BS20" s="100" t="s">
        <v>4</v>
      </c>
    </row>
    <row r="21" spans="1:71" ht="6.95" customHeight="1">
      <c r="B21" s="103"/>
      <c r="AR21" s="103"/>
      <c r="BE21" s="293"/>
    </row>
    <row r="22" spans="1:71" ht="12" customHeight="1">
      <c r="B22" s="103"/>
      <c r="D22" s="108" t="s">
        <v>35</v>
      </c>
      <c r="AR22" s="103"/>
      <c r="BE22" s="293"/>
    </row>
    <row r="23" spans="1:71" ht="47.25" customHeight="1">
      <c r="B23" s="103"/>
      <c r="E23" s="299" t="s">
        <v>36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103"/>
      <c r="BE23" s="293"/>
    </row>
    <row r="24" spans="1:71" ht="6.95" customHeight="1">
      <c r="B24" s="103"/>
      <c r="AR24" s="103"/>
      <c r="BE24" s="293"/>
    </row>
    <row r="25" spans="1:71" ht="6.95" customHeight="1">
      <c r="B25" s="103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R25" s="103"/>
      <c r="BE25" s="293"/>
    </row>
    <row r="26" spans="1:71" s="110" customFormat="1" ht="25.9" customHeight="1">
      <c r="A26" s="106"/>
      <c r="B26" s="107"/>
      <c r="C26" s="106"/>
      <c r="D26" s="227" t="s">
        <v>37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300">
        <f>ROUND(AG54,2)</f>
        <v>0</v>
      </c>
      <c r="AL26" s="301"/>
      <c r="AM26" s="301"/>
      <c r="AN26" s="301"/>
      <c r="AO26" s="301"/>
      <c r="AP26" s="106"/>
      <c r="AQ26" s="106"/>
      <c r="AR26" s="107"/>
      <c r="BE26" s="293"/>
    </row>
    <row r="27" spans="1:71" s="110" customFormat="1" ht="6.95" customHeight="1">
      <c r="A27" s="106"/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7"/>
      <c r="BE27" s="293"/>
    </row>
    <row r="28" spans="1:71" s="110" customFormat="1" ht="12.75">
      <c r="A28" s="106"/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302" t="s">
        <v>38</v>
      </c>
      <c r="M28" s="302"/>
      <c r="N28" s="302"/>
      <c r="O28" s="302"/>
      <c r="P28" s="302"/>
      <c r="Q28" s="106"/>
      <c r="R28" s="106"/>
      <c r="S28" s="106"/>
      <c r="T28" s="106"/>
      <c r="U28" s="106"/>
      <c r="V28" s="106"/>
      <c r="W28" s="302" t="s">
        <v>39</v>
      </c>
      <c r="X28" s="302"/>
      <c r="Y28" s="302"/>
      <c r="Z28" s="302"/>
      <c r="AA28" s="302"/>
      <c r="AB28" s="302"/>
      <c r="AC28" s="302"/>
      <c r="AD28" s="302"/>
      <c r="AE28" s="302"/>
      <c r="AF28" s="106"/>
      <c r="AG28" s="106"/>
      <c r="AH28" s="106"/>
      <c r="AI28" s="106"/>
      <c r="AJ28" s="106"/>
      <c r="AK28" s="302" t="s">
        <v>40</v>
      </c>
      <c r="AL28" s="302"/>
      <c r="AM28" s="302"/>
      <c r="AN28" s="302"/>
      <c r="AO28" s="302"/>
      <c r="AP28" s="106"/>
      <c r="AQ28" s="106"/>
      <c r="AR28" s="107"/>
      <c r="BE28" s="293"/>
    </row>
    <row r="29" spans="1:71" s="229" customFormat="1" ht="14.45" customHeight="1">
      <c r="B29" s="230"/>
      <c r="D29" s="108" t="s">
        <v>41</v>
      </c>
      <c r="F29" s="108" t="s">
        <v>42</v>
      </c>
      <c r="L29" s="282">
        <v>0.21</v>
      </c>
      <c r="M29" s="281"/>
      <c r="N29" s="281"/>
      <c r="O29" s="281"/>
      <c r="P29" s="281"/>
      <c r="W29" s="280">
        <f>ROUND(AZ54, 2)</f>
        <v>0</v>
      </c>
      <c r="X29" s="281"/>
      <c r="Y29" s="281"/>
      <c r="Z29" s="281"/>
      <c r="AA29" s="281"/>
      <c r="AB29" s="281"/>
      <c r="AC29" s="281"/>
      <c r="AD29" s="281"/>
      <c r="AE29" s="281"/>
      <c r="AK29" s="280">
        <f>ROUND(AV54, 2)</f>
        <v>0</v>
      </c>
      <c r="AL29" s="281"/>
      <c r="AM29" s="281"/>
      <c r="AN29" s="281"/>
      <c r="AO29" s="281"/>
      <c r="AR29" s="230"/>
      <c r="BE29" s="294"/>
    </row>
    <row r="30" spans="1:71" s="229" customFormat="1" ht="14.45" customHeight="1">
      <c r="B30" s="230"/>
      <c r="F30" s="108" t="s">
        <v>43</v>
      </c>
      <c r="L30" s="282">
        <v>0.12</v>
      </c>
      <c r="M30" s="281"/>
      <c r="N30" s="281"/>
      <c r="O30" s="281"/>
      <c r="P30" s="281"/>
      <c r="W30" s="280">
        <f>ROUND(BA54, 2)</f>
        <v>0</v>
      </c>
      <c r="X30" s="281"/>
      <c r="Y30" s="281"/>
      <c r="Z30" s="281"/>
      <c r="AA30" s="281"/>
      <c r="AB30" s="281"/>
      <c r="AC30" s="281"/>
      <c r="AD30" s="281"/>
      <c r="AE30" s="281"/>
      <c r="AK30" s="280">
        <f>ROUND(AW54, 2)</f>
        <v>0</v>
      </c>
      <c r="AL30" s="281"/>
      <c r="AM30" s="281"/>
      <c r="AN30" s="281"/>
      <c r="AO30" s="281"/>
      <c r="AR30" s="230"/>
      <c r="BE30" s="294"/>
    </row>
    <row r="31" spans="1:71" s="229" customFormat="1" ht="14.45" hidden="1" customHeight="1">
      <c r="B31" s="230"/>
      <c r="F31" s="108" t="s">
        <v>44</v>
      </c>
      <c r="L31" s="282">
        <v>0.21</v>
      </c>
      <c r="M31" s="281"/>
      <c r="N31" s="281"/>
      <c r="O31" s="281"/>
      <c r="P31" s="281"/>
      <c r="W31" s="280">
        <f>ROUND(BB54, 2)</f>
        <v>0</v>
      </c>
      <c r="X31" s="281"/>
      <c r="Y31" s="281"/>
      <c r="Z31" s="281"/>
      <c r="AA31" s="281"/>
      <c r="AB31" s="281"/>
      <c r="AC31" s="281"/>
      <c r="AD31" s="281"/>
      <c r="AE31" s="281"/>
      <c r="AK31" s="280">
        <v>0</v>
      </c>
      <c r="AL31" s="281"/>
      <c r="AM31" s="281"/>
      <c r="AN31" s="281"/>
      <c r="AO31" s="281"/>
      <c r="AR31" s="230"/>
      <c r="BE31" s="294"/>
    </row>
    <row r="32" spans="1:71" s="229" customFormat="1" ht="14.45" hidden="1" customHeight="1">
      <c r="B32" s="230"/>
      <c r="F32" s="108" t="s">
        <v>45</v>
      </c>
      <c r="L32" s="282">
        <v>0.12</v>
      </c>
      <c r="M32" s="281"/>
      <c r="N32" s="281"/>
      <c r="O32" s="281"/>
      <c r="P32" s="281"/>
      <c r="W32" s="280">
        <f>ROUND(BC54, 2)</f>
        <v>0</v>
      </c>
      <c r="X32" s="281"/>
      <c r="Y32" s="281"/>
      <c r="Z32" s="281"/>
      <c r="AA32" s="281"/>
      <c r="AB32" s="281"/>
      <c r="AC32" s="281"/>
      <c r="AD32" s="281"/>
      <c r="AE32" s="281"/>
      <c r="AK32" s="280">
        <v>0</v>
      </c>
      <c r="AL32" s="281"/>
      <c r="AM32" s="281"/>
      <c r="AN32" s="281"/>
      <c r="AO32" s="281"/>
      <c r="AR32" s="230"/>
      <c r="BE32" s="294"/>
    </row>
    <row r="33" spans="1:57" s="229" customFormat="1" ht="14.45" hidden="1" customHeight="1">
      <c r="B33" s="230"/>
      <c r="F33" s="108" t="s">
        <v>46</v>
      </c>
      <c r="L33" s="282">
        <v>0</v>
      </c>
      <c r="M33" s="281"/>
      <c r="N33" s="281"/>
      <c r="O33" s="281"/>
      <c r="P33" s="281"/>
      <c r="W33" s="280">
        <f>ROUND(BD54, 2)</f>
        <v>0</v>
      </c>
      <c r="X33" s="281"/>
      <c r="Y33" s="281"/>
      <c r="Z33" s="281"/>
      <c r="AA33" s="281"/>
      <c r="AB33" s="281"/>
      <c r="AC33" s="281"/>
      <c r="AD33" s="281"/>
      <c r="AE33" s="281"/>
      <c r="AK33" s="280">
        <v>0</v>
      </c>
      <c r="AL33" s="281"/>
      <c r="AM33" s="281"/>
      <c r="AN33" s="281"/>
      <c r="AO33" s="281"/>
      <c r="AR33" s="230"/>
    </row>
    <row r="34" spans="1:57" s="110" customFormat="1" ht="6.95" customHeight="1">
      <c r="A34" s="106"/>
      <c r="B34" s="107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7"/>
      <c r="BE34" s="106"/>
    </row>
    <row r="35" spans="1:57" s="110" customFormat="1" ht="25.9" customHeight="1">
      <c r="A35" s="106"/>
      <c r="B35" s="107"/>
      <c r="C35" s="231"/>
      <c r="D35" s="232" t="s">
        <v>47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4" t="s">
        <v>48</v>
      </c>
      <c r="U35" s="233"/>
      <c r="V35" s="233"/>
      <c r="W35" s="233"/>
      <c r="X35" s="283" t="s">
        <v>49</v>
      </c>
      <c r="Y35" s="284"/>
      <c r="Z35" s="284"/>
      <c r="AA35" s="284"/>
      <c r="AB35" s="284"/>
      <c r="AC35" s="233"/>
      <c r="AD35" s="233"/>
      <c r="AE35" s="233"/>
      <c r="AF35" s="233"/>
      <c r="AG35" s="233"/>
      <c r="AH35" s="233"/>
      <c r="AI35" s="233"/>
      <c r="AJ35" s="233"/>
      <c r="AK35" s="285">
        <f>SUM(AK26:AK33)</f>
        <v>0</v>
      </c>
      <c r="AL35" s="284"/>
      <c r="AM35" s="284"/>
      <c r="AN35" s="284"/>
      <c r="AO35" s="286"/>
      <c r="AP35" s="231"/>
      <c r="AQ35" s="231"/>
      <c r="AR35" s="107"/>
      <c r="BE35" s="106"/>
    </row>
    <row r="36" spans="1:57" s="110" customFormat="1" ht="6.95" customHeight="1">
      <c r="A36" s="106"/>
      <c r="B36" s="107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7"/>
      <c r="BE36" s="106"/>
    </row>
    <row r="37" spans="1:57" s="110" customFormat="1" ht="6.95" customHeight="1">
      <c r="A37" s="106"/>
      <c r="B37" s="13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07"/>
      <c r="BE37" s="106"/>
    </row>
    <row r="41" spans="1:57" s="110" customFormat="1" ht="6.95" customHeight="1">
      <c r="A41" s="106"/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07"/>
      <c r="BE41" s="106"/>
    </row>
    <row r="42" spans="1:57" s="110" customFormat="1" ht="24.95" customHeight="1">
      <c r="A42" s="106"/>
      <c r="B42" s="107"/>
      <c r="C42" s="104" t="s">
        <v>50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7"/>
      <c r="BE42" s="106"/>
    </row>
    <row r="43" spans="1:57" s="110" customFormat="1" ht="6.95" customHeight="1">
      <c r="A43" s="106"/>
      <c r="B43" s="10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7"/>
      <c r="BE43" s="106"/>
    </row>
    <row r="44" spans="1:57" s="235" customFormat="1" ht="12" customHeight="1">
      <c r="B44" s="236"/>
      <c r="C44" s="108" t="s">
        <v>14</v>
      </c>
      <c r="L44" s="235" t="str">
        <f>K5</f>
        <v>214924H</v>
      </c>
      <c r="AR44" s="236"/>
    </row>
    <row r="45" spans="1:57" s="237" customFormat="1" ht="36.950000000000003" customHeight="1">
      <c r="B45" s="238"/>
      <c r="C45" s="239" t="s">
        <v>17</v>
      </c>
      <c r="L45" s="271" t="str">
        <f>K6</f>
        <v>Fotovoltaická výrobna o výkonu 99 kWp, na p.č 617 a 661/1 K.Ú.  Šenov u Nového Jičína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238"/>
    </row>
    <row r="46" spans="1:57" s="110" customFormat="1" ht="6.95" customHeight="1">
      <c r="A46" s="106"/>
      <c r="B46" s="107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7"/>
      <c r="BE46" s="106"/>
    </row>
    <row r="47" spans="1:57" s="110" customFormat="1" ht="12" customHeight="1">
      <c r="A47" s="106"/>
      <c r="B47" s="107"/>
      <c r="C47" s="108" t="s">
        <v>21</v>
      </c>
      <c r="D47" s="106"/>
      <c r="E47" s="106"/>
      <c r="F47" s="106"/>
      <c r="G47" s="106"/>
      <c r="H47" s="106"/>
      <c r="I47" s="106"/>
      <c r="J47" s="106"/>
      <c r="K47" s="106"/>
      <c r="L47" s="240" t="str">
        <f>IF(K8="","",K8)</f>
        <v>Nový Jičín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8" t="s">
        <v>23</v>
      </c>
      <c r="AJ47" s="106"/>
      <c r="AK47" s="106"/>
      <c r="AL47" s="106"/>
      <c r="AM47" s="273" t="s">
        <v>29</v>
      </c>
      <c r="AN47" s="273"/>
      <c r="AO47" s="106"/>
      <c r="AP47" s="106"/>
      <c r="AQ47" s="106"/>
      <c r="AR47" s="107"/>
      <c r="BE47" s="106"/>
    </row>
    <row r="48" spans="1:57" s="110" customFormat="1" ht="6.95" customHeight="1">
      <c r="A48" s="106"/>
      <c r="B48" s="107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7"/>
      <c r="BE48" s="106"/>
    </row>
    <row r="49" spans="1:90" s="110" customFormat="1" ht="15.2" customHeight="1">
      <c r="A49" s="106"/>
      <c r="B49" s="107"/>
      <c r="C49" s="108" t="s">
        <v>24</v>
      </c>
      <c r="D49" s="106"/>
      <c r="E49" s="106"/>
      <c r="F49" s="106"/>
      <c r="G49" s="106"/>
      <c r="H49" s="106"/>
      <c r="I49" s="106"/>
      <c r="J49" s="106"/>
      <c r="K49" s="106"/>
      <c r="L49" s="235" t="str">
        <f>IF(E11= "","",E11)</f>
        <v>VETUNI ŠZP Nový Jičín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8" t="s">
        <v>30</v>
      </c>
      <c r="AJ49" s="106"/>
      <c r="AK49" s="106"/>
      <c r="AL49" s="106"/>
      <c r="AM49" s="274" t="str">
        <f>IF(E17="","",E17)</f>
        <v>Jiří Horák</v>
      </c>
      <c r="AN49" s="275"/>
      <c r="AO49" s="275"/>
      <c r="AP49" s="275"/>
      <c r="AQ49" s="106"/>
      <c r="AR49" s="107"/>
      <c r="AS49" s="276" t="s">
        <v>51</v>
      </c>
      <c r="AT49" s="277"/>
      <c r="AU49" s="162"/>
      <c r="AV49" s="162"/>
      <c r="AW49" s="162"/>
      <c r="AX49" s="162"/>
      <c r="AY49" s="162"/>
      <c r="AZ49" s="162"/>
      <c r="BA49" s="162"/>
      <c r="BB49" s="162"/>
      <c r="BC49" s="162"/>
      <c r="BD49" s="241"/>
      <c r="BE49" s="106"/>
    </row>
    <row r="50" spans="1:90" s="110" customFormat="1" ht="25.7" customHeight="1">
      <c r="A50" s="106"/>
      <c r="B50" s="107"/>
      <c r="C50" s="108" t="s">
        <v>28</v>
      </c>
      <c r="D50" s="106"/>
      <c r="E50" s="106"/>
      <c r="F50" s="106"/>
      <c r="G50" s="106"/>
      <c r="H50" s="106"/>
      <c r="I50" s="106"/>
      <c r="J50" s="106"/>
      <c r="K50" s="106"/>
      <c r="L50" s="235" t="str">
        <f>IF(E14= "Vyplň údaj","",E14)</f>
        <v/>
      </c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8" t="s">
        <v>33</v>
      </c>
      <c r="AJ50" s="106"/>
      <c r="AK50" s="106"/>
      <c r="AL50" s="106"/>
      <c r="AM50" s="274" t="str">
        <f>IF(E20="","",E20)</f>
        <v>Ing. Jiří Horák - ELPROJEKT</v>
      </c>
      <c r="AN50" s="275"/>
      <c r="AO50" s="275"/>
      <c r="AP50" s="275"/>
      <c r="AQ50" s="106"/>
      <c r="AR50" s="107"/>
      <c r="AS50" s="278"/>
      <c r="AT50" s="279"/>
      <c r="AU50" s="187"/>
      <c r="AV50" s="187"/>
      <c r="AW50" s="187"/>
      <c r="AX50" s="187"/>
      <c r="AY50" s="187"/>
      <c r="AZ50" s="187"/>
      <c r="BA50" s="187"/>
      <c r="BB50" s="187"/>
      <c r="BC50" s="187"/>
      <c r="BD50" s="196"/>
      <c r="BE50" s="106"/>
    </row>
    <row r="51" spans="1:90" s="110" customFormat="1" ht="10.9" customHeight="1">
      <c r="A51" s="106"/>
      <c r="B51" s="107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7"/>
      <c r="AS51" s="278"/>
      <c r="AT51" s="279"/>
      <c r="AU51" s="187"/>
      <c r="AV51" s="187"/>
      <c r="AW51" s="187"/>
      <c r="AX51" s="187"/>
      <c r="AY51" s="187"/>
      <c r="AZ51" s="187"/>
      <c r="BA51" s="187"/>
      <c r="BB51" s="187"/>
      <c r="BC51" s="187"/>
      <c r="BD51" s="196"/>
      <c r="BE51" s="106"/>
    </row>
    <row r="52" spans="1:90" s="110" customFormat="1" ht="29.25" customHeight="1">
      <c r="A52" s="106"/>
      <c r="B52" s="107"/>
      <c r="C52" s="267" t="s">
        <v>52</v>
      </c>
      <c r="D52" s="268"/>
      <c r="E52" s="268"/>
      <c r="F52" s="268"/>
      <c r="G52" s="268"/>
      <c r="H52" s="125"/>
      <c r="I52" s="269" t="s">
        <v>53</v>
      </c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70" t="s">
        <v>54</v>
      </c>
      <c r="AH52" s="268"/>
      <c r="AI52" s="268"/>
      <c r="AJ52" s="268"/>
      <c r="AK52" s="268"/>
      <c r="AL52" s="268"/>
      <c r="AM52" s="268"/>
      <c r="AN52" s="269" t="s">
        <v>55</v>
      </c>
      <c r="AO52" s="268"/>
      <c r="AP52" s="268"/>
      <c r="AQ52" s="242" t="s">
        <v>56</v>
      </c>
      <c r="AR52" s="107"/>
      <c r="AS52" s="155" t="s">
        <v>57</v>
      </c>
      <c r="AT52" s="156" t="s">
        <v>58</v>
      </c>
      <c r="AU52" s="156" t="s">
        <v>59</v>
      </c>
      <c r="AV52" s="156" t="s">
        <v>60</v>
      </c>
      <c r="AW52" s="156" t="s">
        <v>61</v>
      </c>
      <c r="AX52" s="156" t="s">
        <v>62</v>
      </c>
      <c r="AY52" s="156" t="s">
        <v>63</v>
      </c>
      <c r="AZ52" s="156" t="s">
        <v>64</v>
      </c>
      <c r="BA52" s="156" t="s">
        <v>65</v>
      </c>
      <c r="BB52" s="156" t="s">
        <v>66</v>
      </c>
      <c r="BC52" s="156" t="s">
        <v>67</v>
      </c>
      <c r="BD52" s="157" t="s">
        <v>68</v>
      </c>
      <c r="BE52" s="106"/>
    </row>
    <row r="53" spans="1:90" s="110" customFormat="1" ht="10.9" customHeight="1">
      <c r="A53" s="106"/>
      <c r="B53" s="107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7"/>
      <c r="AS53" s="161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243"/>
      <c r="BE53" s="106"/>
    </row>
    <row r="54" spans="1:90" s="244" customFormat="1" ht="32.450000000000003" customHeight="1">
      <c r="B54" s="245"/>
      <c r="C54" s="159" t="s">
        <v>69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247" t="s">
        <v>3</v>
      </c>
      <c r="AR54" s="245"/>
      <c r="AS54" s="248">
        <f>ROUND(AS55,2)</f>
        <v>0</v>
      </c>
      <c r="AT54" s="249">
        <f>ROUND(SUM(AV54:AW54),2)</f>
        <v>0</v>
      </c>
      <c r="AU54" s="250">
        <f>ROUND(AU55,5)</f>
        <v>0</v>
      </c>
      <c r="AV54" s="249">
        <f>ROUND(AZ54*L29,2)</f>
        <v>0</v>
      </c>
      <c r="AW54" s="249">
        <f>ROUND(BA54*L30,2)</f>
        <v>0</v>
      </c>
      <c r="AX54" s="249">
        <f>ROUND(BB54*L29,2)</f>
        <v>0</v>
      </c>
      <c r="AY54" s="249">
        <f>ROUND(BC54*L30,2)</f>
        <v>0</v>
      </c>
      <c r="AZ54" s="249">
        <f>ROUND(AZ55,2)</f>
        <v>0</v>
      </c>
      <c r="BA54" s="249">
        <f>ROUND(BA55,2)</f>
        <v>0</v>
      </c>
      <c r="BB54" s="249">
        <f>ROUND(BB55,2)</f>
        <v>0</v>
      </c>
      <c r="BC54" s="249">
        <f>ROUND(BC55,2)</f>
        <v>0</v>
      </c>
      <c r="BD54" s="251">
        <f>ROUND(BD55,2)</f>
        <v>0</v>
      </c>
      <c r="BS54" s="252" t="s">
        <v>70</v>
      </c>
      <c r="BT54" s="252" t="s">
        <v>71</v>
      </c>
      <c r="BV54" s="252" t="s">
        <v>72</v>
      </c>
      <c r="BW54" s="252" t="s">
        <v>5</v>
      </c>
      <c r="BX54" s="252" t="s">
        <v>73</v>
      </c>
      <c r="CL54" s="252" t="s">
        <v>3</v>
      </c>
    </row>
    <row r="55" spans="1:90" s="262" customFormat="1" ht="37.5" customHeight="1">
      <c r="A55" s="253" t="s">
        <v>74</v>
      </c>
      <c r="B55" s="254"/>
      <c r="C55" s="255"/>
      <c r="D55" s="289" t="s">
        <v>15</v>
      </c>
      <c r="E55" s="289"/>
      <c r="F55" s="289"/>
      <c r="G55" s="289"/>
      <c r="H55" s="289"/>
      <c r="I55" s="256"/>
      <c r="J55" s="289" t="s">
        <v>18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'214924H - Fotovoltaická v...'!J28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257" t="s">
        <v>75</v>
      </c>
      <c r="AR55" s="254"/>
      <c r="AS55" s="258">
        <v>0</v>
      </c>
      <c r="AT55" s="259">
        <f>ROUND(SUM(AV55:AW55),2)</f>
        <v>0</v>
      </c>
      <c r="AU55" s="260">
        <f>'214924H - Fotovoltaická v...'!P86</f>
        <v>0</v>
      </c>
      <c r="AV55" s="259">
        <f>'214924H - Fotovoltaická v...'!J31</f>
        <v>0</v>
      </c>
      <c r="AW55" s="259">
        <f>'214924H - Fotovoltaická v...'!J32</f>
        <v>0</v>
      </c>
      <c r="AX55" s="259">
        <f>'214924H - Fotovoltaická v...'!J33</f>
        <v>0</v>
      </c>
      <c r="AY55" s="259">
        <f>'214924H - Fotovoltaická v...'!J34</f>
        <v>0</v>
      </c>
      <c r="AZ55" s="259">
        <f>'214924H - Fotovoltaická v...'!F31</f>
        <v>0</v>
      </c>
      <c r="BA55" s="259">
        <f>'214924H - Fotovoltaická v...'!F32</f>
        <v>0</v>
      </c>
      <c r="BB55" s="259">
        <f>'214924H - Fotovoltaická v...'!F33</f>
        <v>0</v>
      </c>
      <c r="BC55" s="259">
        <f>'214924H - Fotovoltaická v...'!F34</f>
        <v>0</v>
      </c>
      <c r="BD55" s="261">
        <f>'214924H - Fotovoltaická v...'!F35</f>
        <v>0</v>
      </c>
      <c r="BT55" s="263" t="s">
        <v>76</v>
      </c>
      <c r="BU55" s="263" t="s">
        <v>77</v>
      </c>
      <c r="BV55" s="263" t="s">
        <v>72</v>
      </c>
      <c r="BW55" s="263" t="s">
        <v>5</v>
      </c>
      <c r="BX55" s="263" t="s">
        <v>73</v>
      </c>
      <c r="CL55" s="263" t="s">
        <v>3</v>
      </c>
    </row>
    <row r="56" spans="1:90" s="110" customFormat="1" ht="30" customHeight="1">
      <c r="A56" s="106"/>
      <c r="B56" s="107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7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</row>
    <row r="57" spans="1:90" s="110" customFormat="1" ht="6.95" customHeight="1">
      <c r="A57" s="106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07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</row>
  </sheetData>
  <sheetProtection password="E74F" sheet="1" objects="1" scenarios="1"/>
  <mergeCells count="42"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14924H - Fotovoltaická v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>
      <selection activeCell="D15" sqref="D15"/>
    </sheetView>
  </sheetViews>
  <sheetFormatPr defaultColWidth="9.1640625" defaultRowHeight="11.25"/>
  <cols>
    <col min="1" max="1" width="8.33203125" style="99" customWidth="1"/>
    <col min="2" max="2" width="1.1640625" style="99" customWidth="1"/>
    <col min="3" max="3" width="4.1640625" style="99" customWidth="1"/>
    <col min="4" max="4" width="4.33203125" style="99" customWidth="1"/>
    <col min="5" max="5" width="17.1640625" style="99" customWidth="1"/>
    <col min="6" max="6" width="100.83203125" style="99" customWidth="1"/>
    <col min="7" max="7" width="7.5" style="99" customWidth="1"/>
    <col min="8" max="8" width="14" style="99" customWidth="1"/>
    <col min="9" max="9" width="15.83203125" style="99" customWidth="1"/>
    <col min="10" max="11" width="22.33203125" style="99" customWidth="1"/>
    <col min="12" max="12" width="9.33203125" style="99" customWidth="1"/>
    <col min="13" max="13" width="10.83203125" style="99" hidden="1" customWidth="1"/>
    <col min="14" max="14" width="9.33203125" style="99" hidden="1"/>
    <col min="15" max="20" width="14.1640625" style="99" hidden="1" customWidth="1"/>
    <col min="21" max="21" width="16.33203125" style="99" hidden="1" customWidth="1"/>
    <col min="22" max="22" width="12.33203125" style="99" customWidth="1"/>
    <col min="23" max="23" width="16.33203125" style="99" customWidth="1"/>
    <col min="24" max="24" width="12.33203125" style="99" customWidth="1"/>
    <col min="25" max="25" width="15" style="99" customWidth="1"/>
    <col min="26" max="26" width="11" style="99" customWidth="1"/>
    <col min="27" max="27" width="15" style="99" customWidth="1"/>
    <col min="28" max="28" width="16.33203125" style="99" customWidth="1"/>
    <col min="29" max="29" width="11" style="99" customWidth="1"/>
    <col min="30" max="30" width="15" style="99" customWidth="1"/>
    <col min="31" max="31" width="16.33203125" style="99" customWidth="1"/>
    <col min="32" max="43" width="9.1640625" style="99"/>
    <col min="44" max="65" width="9.33203125" style="99" hidden="1"/>
    <col min="66" max="16384" width="9.1640625" style="99"/>
  </cols>
  <sheetData>
    <row r="2" spans="1:46" ht="36.950000000000003" customHeight="1">
      <c r="L2" s="265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00" t="s">
        <v>5</v>
      </c>
    </row>
    <row r="3" spans="1:46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  <c r="AT3" s="100" t="s">
        <v>78</v>
      </c>
    </row>
    <row r="4" spans="1:46" ht="24.95" customHeight="1">
      <c r="B4" s="103"/>
      <c r="D4" s="104" t="s">
        <v>79</v>
      </c>
      <c r="L4" s="103"/>
      <c r="M4" s="105" t="s">
        <v>11</v>
      </c>
      <c r="AT4" s="100" t="s">
        <v>4</v>
      </c>
    </row>
    <row r="5" spans="1:46" ht="6.95" customHeight="1">
      <c r="B5" s="103"/>
      <c r="L5" s="103"/>
    </row>
    <row r="6" spans="1:46" s="110" customFormat="1" ht="12" customHeight="1">
      <c r="A6" s="106"/>
      <c r="B6" s="107"/>
      <c r="C6" s="106"/>
      <c r="D6" s="108" t="s">
        <v>17</v>
      </c>
      <c r="E6" s="106"/>
      <c r="F6" s="106"/>
      <c r="G6" s="106"/>
      <c r="H6" s="106"/>
      <c r="I6" s="106"/>
      <c r="J6" s="106"/>
      <c r="K6" s="106"/>
      <c r="L6" s="109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46" s="110" customFormat="1" ht="16.5" customHeight="1">
      <c r="A7" s="106"/>
      <c r="B7" s="107"/>
      <c r="C7" s="106"/>
      <c r="D7" s="106"/>
      <c r="E7" s="271" t="s">
        <v>18</v>
      </c>
      <c r="F7" s="303"/>
      <c r="G7" s="303"/>
      <c r="H7" s="303"/>
      <c r="I7" s="106"/>
      <c r="J7" s="106"/>
      <c r="K7" s="106"/>
      <c r="L7" s="109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46" s="110" customFormat="1">
      <c r="A8" s="106"/>
      <c r="B8" s="107"/>
      <c r="C8" s="106"/>
      <c r="D8" s="106"/>
      <c r="E8" s="106"/>
      <c r="F8" s="106"/>
      <c r="G8" s="106"/>
      <c r="H8" s="106"/>
      <c r="I8" s="106"/>
      <c r="J8" s="106"/>
      <c r="K8" s="106"/>
      <c r="L8" s="109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46" s="110" customFormat="1" ht="12" customHeight="1">
      <c r="A9" s="106"/>
      <c r="B9" s="107"/>
      <c r="C9" s="106"/>
      <c r="D9" s="108" t="s">
        <v>19</v>
      </c>
      <c r="E9" s="106"/>
      <c r="F9" s="111" t="s">
        <v>3</v>
      </c>
      <c r="G9" s="106"/>
      <c r="H9" s="106"/>
      <c r="I9" s="108" t="s">
        <v>20</v>
      </c>
      <c r="J9" s="111" t="s">
        <v>3</v>
      </c>
      <c r="K9" s="106"/>
      <c r="L9" s="109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46" s="110" customFormat="1" ht="12" customHeight="1">
      <c r="A10" s="106"/>
      <c r="B10" s="107"/>
      <c r="C10" s="106"/>
      <c r="D10" s="108" t="s">
        <v>21</v>
      </c>
      <c r="E10" s="106"/>
      <c r="F10" s="111" t="s">
        <v>22</v>
      </c>
      <c r="G10" s="106"/>
      <c r="H10" s="106"/>
      <c r="I10" s="108" t="s">
        <v>23</v>
      </c>
      <c r="J10" s="220" t="str">
        <f>'Rekapitulace stavby'!AN8</f>
        <v>Vyplň údaj</v>
      </c>
      <c r="K10" s="106"/>
      <c r="L10" s="109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46" s="110" customFormat="1" ht="10.9" customHeight="1">
      <c r="A11" s="106"/>
      <c r="B11" s="107"/>
      <c r="C11" s="106"/>
      <c r="D11" s="106"/>
      <c r="E11" s="106"/>
      <c r="F11" s="106"/>
      <c r="G11" s="106"/>
      <c r="H11" s="106"/>
      <c r="I11" s="106"/>
      <c r="J11" s="106"/>
      <c r="K11" s="106"/>
      <c r="L11" s="109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46" s="110" customFormat="1" ht="12" customHeight="1">
      <c r="A12" s="106"/>
      <c r="B12" s="107"/>
      <c r="C12" s="106"/>
      <c r="D12" s="108" t="s">
        <v>24</v>
      </c>
      <c r="E12" s="106"/>
      <c r="F12" s="106"/>
      <c r="G12" s="106"/>
      <c r="H12" s="106"/>
      <c r="I12" s="108" t="s">
        <v>25</v>
      </c>
      <c r="J12" s="111" t="s">
        <v>3</v>
      </c>
      <c r="K12" s="106"/>
      <c r="L12" s="109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46" s="110" customFormat="1" ht="18" customHeight="1">
      <c r="A13" s="106"/>
      <c r="B13" s="107"/>
      <c r="C13" s="106"/>
      <c r="D13" s="106"/>
      <c r="E13" s="111" t="s">
        <v>26</v>
      </c>
      <c r="F13" s="106"/>
      <c r="G13" s="106"/>
      <c r="H13" s="106"/>
      <c r="I13" s="108" t="s">
        <v>27</v>
      </c>
      <c r="J13" s="111" t="s">
        <v>3</v>
      </c>
      <c r="K13" s="106"/>
      <c r="L13" s="109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46" s="110" customFormat="1" ht="6.95" customHeight="1">
      <c r="A14" s="106"/>
      <c r="B14" s="107"/>
      <c r="C14" s="106"/>
      <c r="D14" s="106"/>
      <c r="E14" s="106"/>
      <c r="F14" s="106"/>
      <c r="G14" s="106"/>
      <c r="H14" s="106"/>
      <c r="I14" s="106"/>
      <c r="J14" s="106"/>
      <c r="K14" s="106"/>
      <c r="L14" s="109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46" s="110" customFormat="1" ht="12" customHeight="1">
      <c r="A15" s="106"/>
      <c r="B15" s="107"/>
      <c r="C15" s="106"/>
      <c r="D15" s="108" t="s">
        <v>28</v>
      </c>
      <c r="E15" s="106"/>
      <c r="F15" s="106"/>
      <c r="G15" s="106"/>
      <c r="H15" s="106"/>
      <c r="I15" s="108" t="s">
        <v>25</v>
      </c>
      <c r="J15" s="93" t="str">
        <f>'Rekapitulace stavby'!AN13</f>
        <v>Vyplň údaj</v>
      </c>
      <c r="K15" s="106"/>
      <c r="L15" s="109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46" s="110" customFormat="1" ht="18" customHeight="1">
      <c r="A16" s="106"/>
      <c r="B16" s="107"/>
      <c r="C16" s="106"/>
      <c r="D16" s="106"/>
      <c r="E16" s="304" t="str">
        <f>'Rekapitulace stavby'!E14</f>
        <v>Vyplň údaj</v>
      </c>
      <c r="F16" s="305"/>
      <c r="G16" s="305"/>
      <c r="H16" s="305"/>
      <c r="I16" s="108" t="s">
        <v>27</v>
      </c>
      <c r="J16" s="93" t="str">
        <f>'Rekapitulace stavby'!AN14</f>
        <v>Vyplň údaj</v>
      </c>
      <c r="K16" s="106"/>
      <c r="L16" s="109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s="110" customFormat="1" ht="6.95" customHeight="1">
      <c r="A17" s="106"/>
      <c r="B17" s="107"/>
      <c r="C17" s="106"/>
      <c r="D17" s="106"/>
      <c r="E17" s="106"/>
      <c r="F17" s="106"/>
      <c r="G17" s="106"/>
      <c r="H17" s="106"/>
      <c r="I17" s="106"/>
      <c r="J17" s="106"/>
      <c r="K17" s="106"/>
      <c r="L17" s="109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s="110" customFormat="1" ht="12" customHeight="1">
      <c r="A18" s="106"/>
      <c r="B18" s="107"/>
      <c r="C18" s="106"/>
      <c r="D18" s="108" t="s">
        <v>30</v>
      </c>
      <c r="E18" s="106"/>
      <c r="F18" s="106"/>
      <c r="G18" s="106"/>
      <c r="H18" s="106"/>
      <c r="I18" s="108" t="s">
        <v>25</v>
      </c>
      <c r="J18" s="111" t="s">
        <v>3</v>
      </c>
      <c r="K18" s="106"/>
      <c r="L18" s="109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</row>
    <row r="19" spans="1:31" s="110" customFormat="1" ht="18" customHeight="1">
      <c r="A19" s="106"/>
      <c r="B19" s="107"/>
      <c r="C19" s="106"/>
      <c r="D19" s="106"/>
      <c r="E19" s="111" t="s">
        <v>31</v>
      </c>
      <c r="F19" s="106"/>
      <c r="G19" s="106"/>
      <c r="H19" s="106"/>
      <c r="I19" s="108" t="s">
        <v>27</v>
      </c>
      <c r="J19" s="111" t="s">
        <v>3</v>
      </c>
      <c r="K19" s="106"/>
      <c r="L19" s="109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s="110" customFormat="1" ht="6.95" customHeight="1">
      <c r="A20" s="106"/>
      <c r="B20" s="107"/>
      <c r="C20" s="106"/>
      <c r="D20" s="106"/>
      <c r="E20" s="106"/>
      <c r="F20" s="106"/>
      <c r="G20" s="106"/>
      <c r="H20" s="106"/>
      <c r="I20" s="106"/>
      <c r="J20" s="106"/>
      <c r="K20" s="106"/>
      <c r="L20" s="109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1" s="110" customFormat="1" ht="12" customHeight="1">
      <c r="A21" s="106"/>
      <c r="B21" s="107"/>
      <c r="C21" s="106"/>
      <c r="D21" s="108" t="s">
        <v>33</v>
      </c>
      <c r="E21" s="106"/>
      <c r="F21" s="106"/>
      <c r="G21" s="106"/>
      <c r="H21" s="106"/>
      <c r="I21" s="108" t="s">
        <v>25</v>
      </c>
      <c r="J21" s="111" t="s">
        <v>3</v>
      </c>
      <c r="K21" s="106"/>
      <c r="L21" s="109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</row>
    <row r="22" spans="1:31" s="110" customFormat="1" ht="18" customHeight="1">
      <c r="A22" s="106"/>
      <c r="B22" s="107"/>
      <c r="C22" s="106"/>
      <c r="D22" s="106"/>
      <c r="E22" s="111" t="s">
        <v>34</v>
      </c>
      <c r="F22" s="106"/>
      <c r="G22" s="106"/>
      <c r="H22" s="106"/>
      <c r="I22" s="108" t="s">
        <v>27</v>
      </c>
      <c r="J22" s="111" t="s">
        <v>3</v>
      </c>
      <c r="K22" s="106"/>
      <c r="L22" s="109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s="110" customFormat="1" ht="6.95" customHeight="1">
      <c r="A23" s="106"/>
      <c r="B23" s="107"/>
      <c r="C23" s="106"/>
      <c r="D23" s="106"/>
      <c r="E23" s="106"/>
      <c r="F23" s="106"/>
      <c r="G23" s="106"/>
      <c r="H23" s="106"/>
      <c r="I23" s="106"/>
      <c r="J23" s="106"/>
      <c r="K23" s="106"/>
      <c r="L23" s="109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</row>
    <row r="24" spans="1:31" s="110" customFormat="1" ht="12" customHeight="1">
      <c r="A24" s="106"/>
      <c r="B24" s="107"/>
      <c r="C24" s="106"/>
      <c r="D24" s="108" t="s">
        <v>35</v>
      </c>
      <c r="E24" s="106"/>
      <c r="F24" s="106"/>
      <c r="G24" s="106"/>
      <c r="H24" s="106"/>
      <c r="I24" s="106"/>
      <c r="J24" s="106"/>
      <c r="K24" s="106"/>
      <c r="L24" s="109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</row>
    <row r="25" spans="1:31" s="115" customFormat="1" ht="47.25" customHeight="1">
      <c r="A25" s="112"/>
      <c r="B25" s="113"/>
      <c r="C25" s="112"/>
      <c r="D25" s="112"/>
      <c r="E25" s="299" t="s">
        <v>36</v>
      </c>
      <c r="F25" s="299"/>
      <c r="G25" s="299"/>
      <c r="H25" s="299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0" customFormat="1" ht="6.95" customHeight="1">
      <c r="A26" s="106"/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9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</row>
    <row r="27" spans="1:31" s="110" customFormat="1" ht="6.95" customHeight="1">
      <c r="A27" s="106"/>
      <c r="B27" s="107"/>
      <c r="C27" s="106"/>
      <c r="D27" s="116"/>
      <c r="E27" s="116"/>
      <c r="F27" s="116"/>
      <c r="G27" s="116"/>
      <c r="H27" s="116"/>
      <c r="I27" s="116"/>
      <c r="J27" s="116"/>
      <c r="K27" s="116"/>
      <c r="L27" s="109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110" customFormat="1" ht="25.35" customHeight="1">
      <c r="A28" s="106"/>
      <c r="B28" s="107"/>
      <c r="C28" s="106"/>
      <c r="D28" s="117" t="s">
        <v>37</v>
      </c>
      <c r="E28" s="106"/>
      <c r="F28" s="106"/>
      <c r="G28" s="106"/>
      <c r="H28" s="106"/>
      <c r="I28" s="106"/>
      <c r="J28" s="118">
        <f>ROUND(J86, 2)</f>
        <v>0</v>
      </c>
      <c r="K28" s="106"/>
      <c r="L28" s="109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</row>
    <row r="29" spans="1:31" s="110" customFormat="1" ht="6.95" customHeight="1">
      <c r="A29" s="106"/>
      <c r="B29" s="107"/>
      <c r="C29" s="106"/>
      <c r="D29" s="116"/>
      <c r="E29" s="116"/>
      <c r="F29" s="116"/>
      <c r="G29" s="116"/>
      <c r="H29" s="116"/>
      <c r="I29" s="116"/>
      <c r="J29" s="116"/>
      <c r="K29" s="116"/>
      <c r="L29" s="109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s="110" customFormat="1" ht="14.45" customHeight="1">
      <c r="A30" s="106"/>
      <c r="B30" s="107"/>
      <c r="C30" s="106"/>
      <c r="D30" s="106"/>
      <c r="E30" s="106"/>
      <c r="F30" s="119" t="s">
        <v>39</v>
      </c>
      <c r="G30" s="106"/>
      <c r="H30" s="106"/>
      <c r="I30" s="119" t="s">
        <v>38</v>
      </c>
      <c r="J30" s="119" t="s">
        <v>40</v>
      </c>
      <c r="K30" s="106"/>
      <c r="L30" s="109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</row>
    <row r="31" spans="1:31" s="110" customFormat="1" ht="14.45" customHeight="1">
      <c r="A31" s="106"/>
      <c r="B31" s="107"/>
      <c r="C31" s="106"/>
      <c r="D31" s="120" t="s">
        <v>41</v>
      </c>
      <c r="E31" s="108" t="s">
        <v>42</v>
      </c>
      <c r="F31" s="121">
        <f>ROUND((SUM(BE86:BE227)),  2)</f>
        <v>0</v>
      </c>
      <c r="G31" s="106"/>
      <c r="H31" s="106"/>
      <c r="I31" s="122">
        <v>0.21</v>
      </c>
      <c r="J31" s="121">
        <f>ROUND(((SUM(BE86:BE227))*I31),  2)</f>
        <v>0</v>
      </c>
      <c r="K31" s="106"/>
      <c r="L31" s="109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</row>
    <row r="32" spans="1:31" s="110" customFormat="1" ht="14.45" customHeight="1">
      <c r="A32" s="106"/>
      <c r="B32" s="107"/>
      <c r="C32" s="106"/>
      <c r="D32" s="106"/>
      <c r="E32" s="108" t="s">
        <v>43</v>
      </c>
      <c r="F32" s="121">
        <f>ROUND((SUM(BF86:BF227)),  2)</f>
        <v>0</v>
      </c>
      <c r="G32" s="106"/>
      <c r="H32" s="106"/>
      <c r="I32" s="122">
        <v>0.12</v>
      </c>
      <c r="J32" s="121">
        <f>ROUND(((SUM(BF86:BF227))*I32),  2)</f>
        <v>0</v>
      </c>
      <c r="K32" s="106"/>
      <c r="L32" s="109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</row>
    <row r="33" spans="1:31" s="110" customFormat="1" ht="14.45" hidden="1" customHeight="1">
      <c r="A33" s="106"/>
      <c r="B33" s="107"/>
      <c r="C33" s="106"/>
      <c r="D33" s="106"/>
      <c r="E33" s="108" t="s">
        <v>44</v>
      </c>
      <c r="F33" s="121">
        <f>ROUND((SUM(BG86:BG227)),  2)</f>
        <v>0</v>
      </c>
      <c r="G33" s="106"/>
      <c r="H33" s="106"/>
      <c r="I33" s="122">
        <v>0.21</v>
      </c>
      <c r="J33" s="121">
        <f>0</f>
        <v>0</v>
      </c>
      <c r="K33" s="106"/>
      <c r="L33" s="109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</row>
    <row r="34" spans="1:31" s="110" customFormat="1" ht="14.45" hidden="1" customHeight="1">
      <c r="A34" s="106"/>
      <c r="B34" s="107"/>
      <c r="C34" s="106"/>
      <c r="D34" s="106"/>
      <c r="E34" s="108" t="s">
        <v>45</v>
      </c>
      <c r="F34" s="121">
        <f>ROUND((SUM(BH86:BH227)),  2)</f>
        <v>0</v>
      </c>
      <c r="G34" s="106"/>
      <c r="H34" s="106"/>
      <c r="I34" s="122">
        <v>0.12</v>
      </c>
      <c r="J34" s="121">
        <f>0</f>
        <v>0</v>
      </c>
      <c r="K34" s="106"/>
      <c r="L34" s="109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</row>
    <row r="35" spans="1:31" s="110" customFormat="1" ht="14.45" hidden="1" customHeight="1">
      <c r="A35" s="106"/>
      <c r="B35" s="107"/>
      <c r="C35" s="106"/>
      <c r="D35" s="106"/>
      <c r="E35" s="108" t="s">
        <v>46</v>
      </c>
      <c r="F35" s="121">
        <f>ROUND((SUM(BI86:BI227)),  2)</f>
        <v>0</v>
      </c>
      <c r="G35" s="106"/>
      <c r="H35" s="106"/>
      <c r="I35" s="122">
        <v>0</v>
      </c>
      <c r="J35" s="121">
        <f>0</f>
        <v>0</v>
      </c>
      <c r="K35" s="106"/>
      <c r="L35" s="109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</row>
    <row r="36" spans="1:31" s="110" customFormat="1" ht="6.95" customHeight="1">
      <c r="A36" s="106"/>
      <c r="B36" s="107"/>
      <c r="C36" s="106"/>
      <c r="D36" s="106"/>
      <c r="E36" s="106"/>
      <c r="F36" s="106"/>
      <c r="G36" s="106"/>
      <c r="H36" s="106"/>
      <c r="I36" s="106"/>
      <c r="J36" s="106"/>
      <c r="K36" s="106"/>
      <c r="L36" s="109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</row>
    <row r="37" spans="1:31" s="110" customFormat="1" ht="25.35" customHeight="1">
      <c r="A37" s="106"/>
      <c r="B37" s="107"/>
      <c r="C37" s="123"/>
      <c r="D37" s="124" t="s">
        <v>47</v>
      </c>
      <c r="E37" s="125"/>
      <c r="F37" s="125"/>
      <c r="G37" s="126" t="s">
        <v>48</v>
      </c>
      <c r="H37" s="127" t="s">
        <v>49</v>
      </c>
      <c r="I37" s="125"/>
      <c r="J37" s="128">
        <f>SUM(J28:J35)</f>
        <v>0</v>
      </c>
      <c r="K37" s="129"/>
      <c r="L37" s="109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31" s="110" customFormat="1" ht="14.45" customHeight="1">
      <c r="A38" s="106"/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09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42" spans="1:31" s="110" customFormat="1" ht="6.95" customHeight="1">
      <c r="A42" s="106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09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1" s="110" customFormat="1" ht="24.95" customHeight="1">
      <c r="A43" s="106"/>
      <c r="B43" s="107"/>
      <c r="C43" s="104" t="s">
        <v>80</v>
      </c>
      <c r="D43" s="106"/>
      <c r="E43" s="106"/>
      <c r="F43" s="106"/>
      <c r="G43" s="106"/>
      <c r="H43" s="106"/>
      <c r="I43" s="106"/>
      <c r="J43" s="106"/>
      <c r="K43" s="106"/>
      <c r="L43" s="109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</row>
    <row r="44" spans="1:31" s="110" customFormat="1" ht="6.95" customHeight="1">
      <c r="A44" s="106"/>
      <c r="B44" s="107"/>
      <c r="C44" s="106"/>
      <c r="D44" s="106"/>
      <c r="E44" s="106"/>
      <c r="F44" s="106"/>
      <c r="G44" s="106"/>
      <c r="H44" s="106"/>
      <c r="I44" s="106"/>
      <c r="J44" s="106"/>
      <c r="K44" s="106"/>
      <c r="L44" s="109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1:31" s="110" customFormat="1" ht="12" customHeight="1">
      <c r="A45" s="106"/>
      <c r="B45" s="107"/>
      <c r="C45" s="108" t="s">
        <v>17</v>
      </c>
      <c r="D45" s="106"/>
      <c r="E45" s="106"/>
      <c r="F45" s="106"/>
      <c r="G45" s="106"/>
      <c r="H45" s="106"/>
      <c r="I45" s="106"/>
      <c r="J45" s="106"/>
      <c r="K45" s="106"/>
      <c r="L45" s="109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</row>
    <row r="46" spans="1:31" s="110" customFormat="1" ht="16.5" customHeight="1">
      <c r="A46" s="106"/>
      <c r="B46" s="107"/>
      <c r="C46" s="106"/>
      <c r="D46" s="106"/>
      <c r="E46" s="271" t="str">
        <f>E7</f>
        <v>Fotovoltaická výrobna o výkonu 99 kWp, na p.č 617 a 661/1 K.Ú.  Šenov u Nového Jičína</v>
      </c>
      <c r="F46" s="303"/>
      <c r="G46" s="303"/>
      <c r="H46" s="303"/>
      <c r="I46" s="106"/>
      <c r="J46" s="106"/>
      <c r="K46" s="106"/>
      <c r="L46" s="109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</row>
    <row r="47" spans="1:31" s="110" customFormat="1" ht="6.95" customHeight="1">
      <c r="A47" s="106"/>
      <c r="B47" s="107"/>
      <c r="C47" s="106"/>
      <c r="D47" s="106"/>
      <c r="E47" s="106"/>
      <c r="F47" s="106"/>
      <c r="G47" s="106"/>
      <c r="H47" s="106"/>
      <c r="I47" s="106"/>
      <c r="J47" s="106"/>
      <c r="K47" s="106"/>
      <c r="L47" s="109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 s="110" customFormat="1" ht="12" customHeight="1">
      <c r="A48" s="106"/>
      <c r="B48" s="107"/>
      <c r="C48" s="108" t="s">
        <v>21</v>
      </c>
      <c r="D48" s="106"/>
      <c r="E48" s="106"/>
      <c r="F48" s="111" t="str">
        <f>F10</f>
        <v>Nový Jičín</v>
      </c>
      <c r="G48" s="106"/>
      <c r="H48" s="106"/>
      <c r="I48" s="108" t="s">
        <v>23</v>
      </c>
      <c r="J48" s="220" t="str">
        <f>IF(J10="","",J10)</f>
        <v>Vyplň údaj</v>
      </c>
      <c r="K48" s="106"/>
      <c r="L48" s="109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</row>
    <row r="49" spans="1:47" s="110" customFormat="1" ht="6.95" customHeight="1">
      <c r="A49" s="106"/>
      <c r="B49" s="107"/>
      <c r="C49" s="106"/>
      <c r="D49" s="106"/>
      <c r="E49" s="106"/>
      <c r="F49" s="106"/>
      <c r="G49" s="106"/>
      <c r="H49" s="106"/>
      <c r="I49" s="106"/>
      <c r="J49" s="106"/>
      <c r="K49" s="106"/>
      <c r="L49" s="109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</row>
    <row r="50" spans="1:47" s="110" customFormat="1" ht="15.2" customHeight="1">
      <c r="A50" s="106"/>
      <c r="B50" s="107"/>
      <c r="C50" s="108" t="s">
        <v>24</v>
      </c>
      <c r="D50" s="106"/>
      <c r="E50" s="106"/>
      <c r="F50" s="111" t="str">
        <f>E13</f>
        <v>VETUNI ŠZP Nový Jičín</v>
      </c>
      <c r="G50" s="106"/>
      <c r="H50" s="106"/>
      <c r="I50" s="108" t="s">
        <v>30</v>
      </c>
      <c r="J50" s="135" t="str">
        <f>E19</f>
        <v>Jiří Horák</v>
      </c>
      <c r="K50" s="106"/>
      <c r="L50" s="109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</row>
    <row r="51" spans="1:47" s="110" customFormat="1" ht="25.7" customHeight="1">
      <c r="A51" s="106"/>
      <c r="B51" s="107"/>
      <c r="C51" s="108" t="s">
        <v>28</v>
      </c>
      <c r="D51" s="106"/>
      <c r="E51" s="106"/>
      <c r="F51" s="111" t="str">
        <f>IF(E16="","",E16)</f>
        <v>Vyplň údaj</v>
      </c>
      <c r="G51" s="106"/>
      <c r="H51" s="106"/>
      <c r="I51" s="108" t="s">
        <v>33</v>
      </c>
      <c r="J51" s="135" t="str">
        <f>E22</f>
        <v>Ing. Jiří Horák - ELPROJEKT</v>
      </c>
      <c r="K51" s="106"/>
      <c r="L51" s="109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</row>
    <row r="52" spans="1:47" s="110" customFormat="1" ht="10.35" customHeight="1">
      <c r="A52" s="106"/>
      <c r="B52" s="107"/>
      <c r="C52" s="106"/>
      <c r="D52" s="106"/>
      <c r="E52" s="106"/>
      <c r="F52" s="106"/>
      <c r="G52" s="106"/>
      <c r="H52" s="106"/>
      <c r="I52" s="106"/>
      <c r="J52" s="106"/>
      <c r="K52" s="106"/>
      <c r="L52" s="109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</row>
    <row r="53" spans="1:47" s="110" customFormat="1" ht="29.25" customHeight="1">
      <c r="A53" s="106"/>
      <c r="B53" s="107"/>
      <c r="C53" s="136" t="s">
        <v>81</v>
      </c>
      <c r="D53" s="123"/>
      <c r="E53" s="123"/>
      <c r="F53" s="123"/>
      <c r="G53" s="123"/>
      <c r="H53" s="123"/>
      <c r="I53" s="123"/>
      <c r="J53" s="137" t="s">
        <v>82</v>
      </c>
      <c r="K53" s="123"/>
      <c r="L53" s="109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</row>
    <row r="54" spans="1:47" s="110" customFormat="1" ht="10.35" customHeight="1">
      <c r="A54" s="106"/>
      <c r="B54" s="107"/>
      <c r="C54" s="106"/>
      <c r="D54" s="106"/>
      <c r="E54" s="106"/>
      <c r="F54" s="106"/>
      <c r="G54" s="106"/>
      <c r="H54" s="106"/>
      <c r="I54" s="106"/>
      <c r="J54" s="106"/>
      <c r="K54" s="106"/>
      <c r="L54" s="109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47" s="110" customFormat="1" ht="22.9" customHeight="1">
      <c r="A55" s="106"/>
      <c r="B55" s="107"/>
      <c r="C55" s="138" t="s">
        <v>69</v>
      </c>
      <c r="D55" s="106"/>
      <c r="E55" s="106"/>
      <c r="F55" s="106"/>
      <c r="G55" s="106"/>
      <c r="H55" s="106"/>
      <c r="I55" s="106"/>
      <c r="J55" s="118">
        <f>J86</f>
        <v>0</v>
      </c>
      <c r="K55" s="106"/>
      <c r="L55" s="109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U55" s="100" t="s">
        <v>83</v>
      </c>
    </row>
    <row r="56" spans="1:47" s="139" customFormat="1" ht="24.95" customHeight="1">
      <c r="B56" s="140"/>
      <c r="D56" s="141" t="s">
        <v>84</v>
      </c>
      <c r="E56" s="142"/>
      <c r="F56" s="142"/>
      <c r="G56" s="142"/>
      <c r="H56" s="142"/>
      <c r="I56" s="142"/>
      <c r="J56" s="143">
        <f>J87</f>
        <v>0</v>
      </c>
      <c r="L56" s="140"/>
    </row>
    <row r="57" spans="1:47" s="144" customFormat="1" ht="19.899999999999999" customHeight="1">
      <c r="B57" s="145"/>
      <c r="D57" s="146" t="s">
        <v>85</v>
      </c>
      <c r="E57" s="147"/>
      <c r="F57" s="147"/>
      <c r="G57" s="147"/>
      <c r="H57" s="147"/>
      <c r="I57" s="147"/>
      <c r="J57" s="148">
        <f>J88</f>
        <v>0</v>
      </c>
      <c r="L57" s="145"/>
    </row>
    <row r="58" spans="1:47" s="139" customFormat="1" ht="24.95" customHeight="1">
      <c r="B58" s="140"/>
      <c r="D58" s="141" t="s">
        <v>86</v>
      </c>
      <c r="E58" s="142"/>
      <c r="F58" s="142"/>
      <c r="G58" s="142"/>
      <c r="H58" s="142"/>
      <c r="I58" s="142"/>
      <c r="J58" s="143">
        <f>J95</f>
        <v>0</v>
      </c>
      <c r="L58" s="140"/>
    </row>
    <row r="59" spans="1:47" s="144" customFormat="1" ht="19.899999999999999" customHeight="1">
      <c r="B59" s="145"/>
      <c r="D59" s="146" t="s">
        <v>87</v>
      </c>
      <c r="E59" s="147"/>
      <c r="F59" s="147"/>
      <c r="G59" s="147"/>
      <c r="H59" s="147"/>
      <c r="I59" s="147"/>
      <c r="J59" s="148">
        <f>J96</f>
        <v>0</v>
      </c>
      <c r="L59" s="145"/>
    </row>
    <row r="60" spans="1:47" s="139" customFormat="1" ht="24.95" customHeight="1">
      <c r="B60" s="140"/>
      <c r="D60" s="141" t="s">
        <v>88</v>
      </c>
      <c r="E60" s="142"/>
      <c r="F60" s="142"/>
      <c r="G60" s="142"/>
      <c r="H60" s="142"/>
      <c r="I60" s="142"/>
      <c r="J60" s="143">
        <f>J198</f>
        <v>0</v>
      </c>
      <c r="L60" s="140"/>
    </row>
    <row r="61" spans="1:47" s="144" customFormat="1" ht="19.899999999999999" customHeight="1">
      <c r="B61" s="145"/>
      <c r="D61" s="146" t="s">
        <v>89</v>
      </c>
      <c r="E61" s="147"/>
      <c r="F61" s="147"/>
      <c r="G61" s="147"/>
      <c r="H61" s="147"/>
      <c r="I61" s="147"/>
      <c r="J61" s="148">
        <f>J199</f>
        <v>0</v>
      </c>
      <c r="L61" s="145"/>
    </row>
    <row r="62" spans="1:47" s="144" customFormat="1" ht="19.899999999999999" customHeight="1">
      <c r="B62" s="145"/>
      <c r="D62" s="146" t="s">
        <v>90</v>
      </c>
      <c r="E62" s="147"/>
      <c r="F62" s="147"/>
      <c r="G62" s="147"/>
      <c r="H62" s="147"/>
      <c r="I62" s="147"/>
      <c r="J62" s="148">
        <f>J207</f>
        <v>0</v>
      </c>
      <c r="L62" s="145"/>
    </row>
    <row r="63" spans="1:47" s="139" customFormat="1" ht="24.95" customHeight="1">
      <c r="B63" s="140"/>
      <c r="D63" s="141" t="s">
        <v>91</v>
      </c>
      <c r="E63" s="142"/>
      <c r="F63" s="142"/>
      <c r="G63" s="142"/>
      <c r="H63" s="142"/>
      <c r="I63" s="142"/>
      <c r="J63" s="143">
        <f>J212</f>
        <v>0</v>
      </c>
      <c r="L63" s="140"/>
    </row>
    <row r="64" spans="1:47" s="139" customFormat="1" ht="24.95" customHeight="1">
      <c r="B64" s="140"/>
      <c r="D64" s="141" t="s">
        <v>92</v>
      </c>
      <c r="E64" s="142"/>
      <c r="F64" s="142"/>
      <c r="G64" s="142"/>
      <c r="H64" s="142"/>
      <c r="I64" s="142"/>
      <c r="J64" s="143">
        <f>J216</f>
        <v>0</v>
      </c>
      <c r="L64" s="140"/>
    </row>
    <row r="65" spans="1:31" s="144" customFormat="1" ht="19.899999999999999" customHeight="1">
      <c r="B65" s="145"/>
      <c r="D65" s="146" t="s">
        <v>93</v>
      </c>
      <c r="E65" s="147"/>
      <c r="F65" s="147"/>
      <c r="G65" s="147"/>
      <c r="H65" s="147"/>
      <c r="I65" s="147"/>
      <c r="J65" s="148">
        <f>J217</f>
        <v>0</v>
      </c>
      <c r="L65" s="145"/>
    </row>
    <row r="66" spans="1:31" s="144" customFormat="1" ht="19.899999999999999" customHeight="1">
      <c r="B66" s="145"/>
      <c r="D66" s="146" t="s">
        <v>94</v>
      </c>
      <c r="E66" s="147"/>
      <c r="F66" s="147"/>
      <c r="G66" s="147"/>
      <c r="H66" s="147"/>
      <c r="I66" s="147"/>
      <c r="J66" s="148">
        <f>J221</f>
        <v>0</v>
      </c>
      <c r="L66" s="145"/>
    </row>
    <row r="67" spans="1:31" s="144" customFormat="1" ht="19.899999999999999" customHeight="1">
      <c r="B67" s="145"/>
      <c r="D67" s="146" t="s">
        <v>95</v>
      </c>
      <c r="E67" s="147"/>
      <c r="F67" s="147"/>
      <c r="G67" s="147"/>
      <c r="H67" s="147"/>
      <c r="I67" s="147"/>
      <c r="J67" s="148">
        <f>J223</f>
        <v>0</v>
      </c>
      <c r="L67" s="145"/>
    </row>
    <row r="68" spans="1:31" s="144" customFormat="1" ht="19.899999999999999" customHeight="1">
      <c r="B68" s="145"/>
      <c r="D68" s="146" t="s">
        <v>96</v>
      </c>
      <c r="E68" s="147"/>
      <c r="F68" s="147"/>
      <c r="G68" s="147"/>
      <c r="H68" s="147"/>
      <c r="I68" s="147"/>
      <c r="J68" s="148">
        <f>J225</f>
        <v>0</v>
      </c>
      <c r="L68" s="145"/>
    </row>
    <row r="69" spans="1:31" s="110" customFormat="1" ht="21.75" customHeight="1">
      <c r="A69" s="106"/>
      <c r="B69" s="107"/>
      <c r="C69" s="106"/>
      <c r="D69" s="106"/>
      <c r="E69" s="106"/>
      <c r="F69" s="106"/>
      <c r="G69" s="106"/>
      <c r="H69" s="106"/>
      <c r="I69" s="106"/>
      <c r="J69" s="106"/>
      <c r="K69" s="106"/>
      <c r="L69" s="109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</row>
    <row r="70" spans="1:31" s="110" customFormat="1" ht="6.95" customHeight="1">
      <c r="A70" s="106"/>
      <c r="B70" s="130"/>
      <c r="C70" s="131"/>
      <c r="D70" s="131"/>
      <c r="E70" s="131"/>
      <c r="F70" s="131"/>
      <c r="G70" s="131"/>
      <c r="H70" s="131"/>
      <c r="I70" s="131"/>
      <c r="J70" s="131"/>
      <c r="K70" s="131"/>
      <c r="L70" s="109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</row>
    <row r="74" spans="1:31" s="110" customFormat="1" ht="6.95" customHeight="1">
      <c r="A74" s="106"/>
      <c r="B74" s="132"/>
      <c r="C74" s="133"/>
      <c r="D74" s="133"/>
      <c r="E74" s="133"/>
      <c r="F74" s="133"/>
      <c r="G74" s="133"/>
      <c r="H74" s="133"/>
      <c r="I74" s="133"/>
      <c r="J74" s="133"/>
      <c r="K74" s="133"/>
      <c r="L74" s="109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</row>
    <row r="75" spans="1:31" s="110" customFormat="1" ht="24.95" customHeight="1">
      <c r="A75" s="106"/>
      <c r="B75" s="107"/>
      <c r="C75" s="104" t="s">
        <v>97</v>
      </c>
      <c r="D75" s="106"/>
      <c r="E75" s="106"/>
      <c r="F75" s="106"/>
      <c r="G75" s="106"/>
      <c r="H75" s="106"/>
      <c r="I75" s="106"/>
      <c r="J75" s="106"/>
      <c r="K75" s="106"/>
      <c r="L75" s="109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</row>
    <row r="76" spans="1:31" s="110" customFormat="1" ht="6.95" customHeight="1">
      <c r="A76" s="106"/>
      <c r="B76" s="107"/>
      <c r="C76" s="106"/>
      <c r="D76" s="106"/>
      <c r="E76" s="106"/>
      <c r="F76" s="106"/>
      <c r="G76" s="106"/>
      <c r="H76" s="106"/>
      <c r="I76" s="106"/>
      <c r="J76" s="106"/>
      <c r="K76" s="106"/>
      <c r="L76" s="109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</row>
    <row r="77" spans="1:31" s="110" customFormat="1" ht="12" customHeight="1">
      <c r="A77" s="106"/>
      <c r="B77" s="107"/>
      <c r="C77" s="108" t="s">
        <v>17</v>
      </c>
      <c r="D77" s="106"/>
      <c r="E77" s="106"/>
      <c r="F77" s="106"/>
      <c r="G77" s="106"/>
      <c r="H77" s="106"/>
      <c r="I77" s="106"/>
      <c r="J77" s="106"/>
      <c r="K77" s="106"/>
      <c r="L77" s="109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</row>
    <row r="78" spans="1:31" s="110" customFormat="1" ht="16.5" customHeight="1">
      <c r="A78" s="106"/>
      <c r="B78" s="107"/>
      <c r="C78" s="106"/>
      <c r="D78" s="106"/>
      <c r="E78" s="271" t="str">
        <f>E7</f>
        <v>Fotovoltaická výrobna o výkonu 99 kWp, na p.č 617 a 661/1 K.Ú.  Šenov u Nového Jičína</v>
      </c>
      <c r="F78" s="303"/>
      <c r="G78" s="303"/>
      <c r="H78" s="303"/>
      <c r="I78" s="106"/>
      <c r="J78" s="106"/>
      <c r="K78" s="106"/>
      <c r="L78" s="109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</row>
    <row r="79" spans="1:31" s="110" customFormat="1" ht="6.95" customHeight="1">
      <c r="A79" s="106"/>
      <c r="B79" s="107"/>
      <c r="C79" s="106"/>
      <c r="D79" s="106"/>
      <c r="E79" s="106"/>
      <c r="F79" s="106"/>
      <c r="G79" s="106"/>
      <c r="H79" s="106"/>
      <c r="I79" s="106"/>
      <c r="J79" s="106"/>
      <c r="K79" s="106"/>
      <c r="L79" s="109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</row>
    <row r="80" spans="1:31" s="110" customFormat="1" ht="12" customHeight="1">
      <c r="A80" s="106"/>
      <c r="B80" s="107"/>
      <c r="C80" s="108" t="s">
        <v>21</v>
      </c>
      <c r="D80" s="106"/>
      <c r="E80" s="106"/>
      <c r="F80" s="111" t="str">
        <f>F10</f>
        <v>Nový Jičín</v>
      </c>
      <c r="G80" s="106"/>
      <c r="H80" s="106"/>
      <c r="I80" s="108" t="s">
        <v>23</v>
      </c>
      <c r="J80" s="134" t="str">
        <f>IF(J10="","",J10)</f>
        <v>Vyplň údaj</v>
      </c>
      <c r="K80" s="106"/>
      <c r="L80" s="109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</row>
    <row r="81" spans="1:65" s="110" customFormat="1" ht="6.95" customHeight="1">
      <c r="A81" s="106"/>
      <c r="B81" s="107"/>
      <c r="C81" s="106"/>
      <c r="D81" s="106"/>
      <c r="E81" s="106"/>
      <c r="F81" s="106"/>
      <c r="G81" s="106"/>
      <c r="H81" s="106"/>
      <c r="I81" s="106"/>
      <c r="J81" s="106"/>
      <c r="K81" s="106"/>
      <c r="L81" s="109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1:65" s="110" customFormat="1" ht="15.2" customHeight="1">
      <c r="A82" s="106"/>
      <c r="B82" s="107"/>
      <c r="C82" s="108" t="s">
        <v>24</v>
      </c>
      <c r="D82" s="106"/>
      <c r="E82" s="106"/>
      <c r="F82" s="111" t="str">
        <f>E13</f>
        <v>VETUNI ŠZP Nový Jičín</v>
      </c>
      <c r="G82" s="106"/>
      <c r="H82" s="106"/>
      <c r="I82" s="108" t="s">
        <v>30</v>
      </c>
      <c r="J82" s="135" t="str">
        <f>E19</f>
        <v>Jiří Horák</v>
      </c>
      <c r="K82" s="106"/>
      <c r="L82" s="109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</row>
    <row r="83" spans="1:65" s="110" customFormat="1" ht="25.7" customHeight="1">
      <c r="A83" s="106"/>
      <c r="B83" s="107"/>
      <c r="C83" s="108" t="s">
        <v>28</v>
      </c>
      <c r="D83" s="106"/>
      <c r="E83" s="106"/>
      <c r="F83" s="111" t="str">
        <f>IF(E16="","",E16)</f>
        <v>Vyplň údaj</v>
      </c>
      <c r="G83" s="106"/>
      <c r="H83" s="106"/>
      <c r="I83" s="108" t="s">
        <v>33</v>
      </c>
      <c r="J83" s="135" t="str">
        <f>E22</f>
        <v>Ing. Jiří Horák - ELPROJEKT</v>
      </c>
      <c r="K83" s="106"/>
      <c r="L83" s="109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</row>
    <row r="84" spans="1:65" s="110" customFormat="1" ht="10.35" customHeight="1">
      <c r="A84" s="106"/>
      <c r="B84" s="107"/>
      <c r="C84" s="106"/>
      <c r="D84" s="106"/>
      <c r="E84" s="106"/>
      <c r="F84" s="106"/>
      <c r="G84" s="106"/>
      <c r="H84" s="106"/>
      <c r="I84" s="106"/>
      <c r="J84" s="106"/>
      <c r="K84" s="106"/>
      <c r="L84" s="109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</row>
    <row r="85" spans="1:65" s="158" customFormat="1" ht="29.25" customHeight="1">
      <c r="A85" s="149"/>
      <c r="B85" s="150"/>
      <c r="C85" s="151" t="s">
        <v>98</v>
      </c>
      <c r="D85" s="152" t="s">
        <v>56</v>
      </c>
      <c r="E85" s="152" t="s">
        <v>52</v>
      </c>
      <c r="F85" s="152" t="s">
        <v>53</v>
      </c>
      <c r="G85" s="152" t="s">
        <v>99</v>
      </c>
      <c r="H85" s="152" t="s">
        <v>100</v>
      </c>
      <c r="I85" s="152" t="s">
        <v>101</v>
      </c>
      <c r="J85" s="152" t="s">
        <v>82</v>
      </c>
      <c r="K85" s="153" t="s">
        <v>102</v>
      </c>
      <c r="L85" s="154"/>
      <c r="M85" s="155" t="s">
        <v>3</v>
      </c>
      <c r="N85" s="156" t="s">
        <v>41</v>
      </c>
      <c r="O85" s="156" t="s">
        <v>103</v>
      </c>
      <c r="P85" s="156" t="s">
        <v>104</v>
      </c>
      <c r="Q85" s="156" t="s">
        <v>105</v>
      </c>
      <c r="R85" s="156" t="s">
        <v>106</v>
      </c>
      <c r="S85" s="156" t="s">
        <v>107</v>
      </c>
      <c r="T85" s="157" t="s">
        <v>108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110" customFormat="1" ht="22.9" customHeight="1">
      <c r="A86" s="106"/>
      <c r="B86" s="107"/>
      <c r="C86" s="159" t="s">
        <v>109</v>
      </c>
      <c r="D86" s="106"/>
      <c r="E86" s="106"/>
      <c r="F86" s="106"/>
      <c r="G86" s="106"/>
      <c r="H86" s="106"/>
      <c r="I86" s="106"/>
      <c r="J86" s="160">
        <f>BK86</f>
        <v>0</v>
      </c>
      <c r="K86" s="106"/>
      <c r="L86" s="107"/>
      <c r="M86" s="161"/>
      <c r="N86" s="162"/>
      <c r="O86" s="116"/>
      <c r="P86" s="163">
        <f>P87+P95+P198+P212+P216</f>
        <v>0</v>
      </c>
      <c r="Q86" s="116"/>
      <c r="R86" s="163">
        <f>R87+R95+R198+R212+R216</f>
        <v>9.3354804999999992</v>
      </c>
      <c r="S86" s="116"/>
      <c r="T86" s="164">
        <f>T87+T95+T198+T212+T216</f>
        <v>2.988</v>
      </c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T86" s="100" t="s">
        <v>70</v>
      </c>
      <c r="AU86" s="100" t="s">
        <v>83</v>
      </c>
      <c r="BK86" s="165">
        <f>BK87+BK95+BK198+BK212+BK216</f>
        <v>0</v>
      </c>
    </row>
    <row r="87" spans="1:65" s="166" customFormat="1" ht="25.9" customHeight="1">
      <c r="B87" s="167"/>
      <c r="D87" s="168" t="s">
        <v>70</v>
      </c>
      <c r="E87" s="169" t="s">
        <v>110</v>
      </c>
      <c r="F87" s="169" t="s">
        <v>111</v>
      </c>
      <c r="J87" s="170">
        <f>BK87</f>
        <v>0</v>
      </c>
      <c r="L87" s="167"/>
      <c r="M87" s="171"/>
      <c r="N87" s="172"/>
      <c r="O87" s="172"/>
      <c r="P87" s="173">
        <f>P88</f>
        <v>0</v>
      </c>
      <c r="Q87" s="172"/>
      <c r="R87" s="173">
        <f>R88</f>
        <v>0</v>
      </c>
      <c r="S87" s="172"/>
      <c r="T87" s="174">
        <f>T88</f>
        <v>0</v>
      </c>
      <c r="AR87" s="168" t="s">
        <v>76</v>
      </c>
      <c r="AT87" s="175" t="s">
        <v>70</v>
      </c>
      <c r="AU87" s="175" t="s">
        <v>71</v>
      </c>
      <c r="AY87" s="168" t="s">
        <v>112</v>
      </c>
      <c r="BK87" s="176">
        <f>BK88</f>
        <v>0</v>
      </c>
    </row>
    <row r="88" spans="1:65" s="166" customFormat="1" ht="22.9" customHeight="1">
      <c r="B88" s="167"/>
      <c r="D88" s="168" t="s">
        <v>70</v>
      </c>
      <c r="E88" s="177" t="s">
        <v>113</v>
      </c>
      <c r="F88" s="177" t="s">
        <v>114</v>
      </c>
      <c r="J88" s="178">
        <f>BK88</f>
        <v>0</v>
      </c>
      <c r="L88" s="167"/>
      <c r="M88" s="171"/>
      <c r="N88" s="172"/>
      <c r="O88" s="172"/>
      <c r="P88" s="173">
        <f>SUM(P89:P94)</f>
        <v>0</v>
      </c>
      <c r="Q88" s="172"/>
      <c r="R88" s="173">
        <f>SUM(R89:R94)</f>
        <v>0</v>
      </c>
      <c r="S88" s="172"/>
      <c r="T88" s="174">
        <f>SUM(T89:T94)</f>
        <v>0</v>
      </c>
      <c r="AR88" s="168" t="s">
        <v>76</v>
      </c>
      <c r="AT88" s="175" t="s">
        <v>70</v>
      </c>
      <c r="AU88" s="175" t="s">
        <v>76</v>
      </c>
      <c r="AY88" s="168" t="s">
        <v>112</v>
      </c>
      <c r="BK88" s="176">
        <f>SUM(BK89:BK94)</f>
        <v>0</v>
      </c>
    </row>
    <row r="89" spans="1:65" s="110" customFormat="1" ht="24.2" customHeight="1">
      <c r="A89" s="106"/>
      <c r="B89" s="107"/>
      <c r="C89" s="179" t="s">
        <v>76</v>
      </c>
      <c r="D89" s="179" t="s">
        <v>115</v>
      </c>
      <c r="E89" s="180" t="s">
        <v>116</v>
      </c>
      <c r="F89" s="181" t="s">
        <v>117</v>
      </c>
      <c r="G89" s="182" t="s">
        <v>118</v>
      </c>
      <c r="H89" s="183">
        <v>0.15</v>
      </c>
      <c r="I89" s="4"/>
      <c r="J89" s="184">
        <f>ROUND(I89*H89,2)</f>
        <v>0</v>
      </c>
      <c r="K89" s="181" t="s">
        <v>119</v>
      </c>
      <c r="L89" s="107"/>
      <c r="M89" s="185" t="s">
        <v>3</v>
      </c>
      <c r="N89" s="186" t="s">
        <v>42</v>
      </c>
      <c r="O89" s="187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R89" s="190" t="s">
        <v>120</v>
      </c>
      <c r="AT89" s="190" t="s">
        <v>115</v>
      </c>
      <c r="AU89" s="190" t="s">
        <v>78</v>
      </c>
      <c r="AY89" s="100" t="s">
        <v>112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00" t="s">
        <v>76</v>
      </c>
      <c r="BK89" s="191">
        <f>ROUND(I89*H89,2)</f>
        <v>0</v>
      </c>
      <c r="BL89" s="100" t="s">
        <v>120</v>
      </c>
      <c r="BM89" s="190" t="s">
        <v>121</v>
      </c>
    </row>
    <row r="90" spans="1:65" s="110" customFormat="1">
      <c r="A90" s="106"/>
      <c r="B90" s="107"/>
      <c r="C90" s="106"/>
      <c r="D90" s="192" t="s">
        <v>122</v>
      </c>
      <c r="E90" s="106"/>
      <c r="F90" s="193" t="s">
        <v>123</v>
      </c>
      <c r="G90" s="106"/>
      <c r="H90" s="106"/>
      <c r="I90" s="5"/>
      <c r="J90" s="106"/>
      <c r="K90" s="106"/>
      <c r="L90" s="107"/>
      <c r="M90" s="194"/>
      <c r="N90" s="195"/>
      <c r="O90" s="187"/>
      <c r="P90" s="187"/>
      <c r="Q90" s="187"/>
      <c r="R90" s="187"/>
      <c r="S90" s="187"/>
      <c r="T90" s="19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T90" s="100" t="s">
        <v>122</v>
      </c>
      <c r="AU90" s="100" t="s">
        <v>78</v>
      </c>
    </row>
    <row r="91" spans="1:65" s="110" customFormat="1" ht="21.75" customHeight="1">
      <c r="A91" s="106"/>
      <c r="B91" s="107"/>
      <c r="C91" s="179" t="s">
        <v>78</v>
      </c>
      <c r="D91" s="179" t="s">
        <v>115</v>
      </c>
      <c r="E91" s="180" t="s">
        <v>124</v>
      </c>
      <c r="F91" s="181" t="s">
        <v>125</v>
      </c>
      <c r="G91" s="182" t="s">
        <v>118</v>
      </c>
      <c r="H91" s="183">
        <v>0.2</v>
      </c>
      <c r="I91" s="4"/>
      <c r="J91" s="184">
        <f>ROUND(I91*H91,2)</f>
        <v>0</v>
      </c>
      <c r="K91" s="181" t="s">
        <v>119</v>
      </c>
      <c r="L91" s="107"/>
      <c r="M91" s="185" t="s">
        <v>3</v>
      </c>
      <c r="N91" s="186" t="s">
        <v>42</v>
      </c>
      <c r="O91" s="187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R91" s="190" t="s">
        <v>120</v>
      </c>
      <c r="AT91" s="190" t="s">
        <v>115</v>
      </c>
      <c r="AU91" s="190" t="s">
        <v>78</v>
      </c>
      <c r="AY91" s="100" t="s">
        <v>112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00" t="s">
        <v>76</v>
      </c>
      <c r="BK91" s="191">
        <f>ROUND(I91*H91,2)</f>
        <v>0</v>
      </c>
      <c r="BL91" s="100" t="s">
        <v>120</v>
      </c>
      <c r="BM91" s="190" t="s">
        <v>126</v>
      </c>
    </row>
    <row r="92" spans="1:65" s="110" customFormat="1">
      <c r="A92" s="106"/>
      <c r="B92" s="107"/>
      <c r="C92" s="106"/>
      <c r="D92" s="192" t="s">
        <v>122</v>
      </c>
      <c r="E92" s="106"/>
      <c r="F92" s="193" t="s">
        <v>127</v>
      </c>
      <c r="G92" s="106"/>
      <c r="H92" s="106"/>
      <c r="I92" s="5"/>
      <c r="J92" s="106"/>
      <c r="K92" s="106"/>
      <c r="L92" s="107"/>
      <c r="M92" s="194"/>
      <c r="N92" s="195"/>
      <c r="O92" s="187"/>
      <c r="P92" s="187"/>
      <c r="Q92" s="187"/>
      <c r="R92" s="187"/>
      <c r="S92" s="187"/>
      <c r="T92" s="19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T92" s="100" t="s">
        <v>122</v>
      </c>
      <c r="AU92" s="100" t="s">
        <v>78</v>
      </c>
    </row>
    <row r="93" spans="1:65" s="110" customFormat="1" ht="24.2" customHeight="1">
      <c r="A93" s="106"/>
      <c r="B93" s="107"/>
      <c r="C93" s="179" t="s">
        <v>128</v>
      </c>
      <c r="D93" s="179" t="s">
        <v>115</v>
      </c>
      <c r="E93" s="180" t="s">
        <v>129</v>
      </c>
      <c r="F93" s="181" t="s">
        <v>130</v>
      </c>
      <c r="G93" s="182" t="s">
        <v>118</v>
      </c>
      <c r="H93" s="183">
        <v>0.2</v>
      </c>
      <c r="I93" s="4"/>
      <c r="J93" s="184">
        <f>ROUND(I93*H93,2)</f>
        <v>0</v>
      </c>
      <c r="K93" s="181" t="s">
        <v>119</v>
      </c>
      <c r="L93" s="107"/>
      <c r="M93" s="185" t="s">
        <v>3</v>
      </c>
      <c r="N93" s="186" t="s">
        <v>42</v>
      </c>
      <c r="O93" s="187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R93" s="190" t="s">
        <v>120</v>
      </c>
      <c r="AT93" s="190" t="s">
        <v>115</v>
      </c>
      <c r="AU93" s="190" t="s">
        <v>78</v>
      </c>
      <c r="AY93" s="100" t="s">
        <v>112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00" t="s">
        <v>76</v>
      </c>
      <c r="BK93" s="191">
        <f>ROUND(I93*H93,2)</f>
        <v>0</v>
      </c>
      <c r="BL93" s="100" t="s">
        <v>120</v>
      </c>
      <c r="BM93" s="190" t="s">
        <v>131</v>
      </c>
    </row>
    <row r="94" spans="1:65" s="110" customFormat="1">
      <c r="A94" s="106"/>
      <c r="B94" s="107"/>
      <c r="C94" s="106"/>
      <c r="D94" s="192" t="s">
        <v>122</v>
      </c>
      <c r="E94" s="106"/>
      <c r="F94" s="193" t="s">
        <v>132</v>
      </c>
      <c r="G94" s="106"/>
      <c r="H94" s="106"/>
      <c r="I94" s="5"/>
      <c r="J94" s="106"/>
      <c r="K94" s="106"/>
      <c r="L94" s="107"/>
      <c r="M94" s="194"/>
      <c r="N94" s="195"/>
      <c r="O94" s="187"/>
      <c r="P94" s="187"/>
      <c r="Q94" s="187"/>
      <c r="R94" s="187"/>
      <c r="S94" s="187"/>
      <c r="T94" s="19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T94" s="100" t="s">
        <v>122</v>
      </c>
      <c r="AU94" s="100" t="s">
        <v>78</v>
      </c>
    </row>
    <row r="95" spans="1:65" s="166" customFormat="1" ht="25.9" customHeight="1">
      <c r="B95" s="167"/>
      <c r="D95" s="168" t="s">
        <v>70</v>
      </c>
      <c r="E95" s="169" t="s">
        <v>133</v>
      </c>
      <c r="F95" s="169" t="s">
        <v>134</v>
      </c>
      <c r="I95" s="3"/>
      <c r="J95" s="170">
        <f>BK95</f>
        <v>0</v>
      </c>
      <c r="L95" s="167"/>
      <c r="M95" s="171"/>
      <c r="N95" s="172"/>
      <c r="O95" s="172"/>
      <c r="P95" s="173">
        <f>P96</f>
        <v>0</v>
      </c>
      <c r="Q95" s="172"/>
      <c r="R95" s="173">
        <f>R96</f>
        <v>9.3354804999999992</v>
      </c>
      <c r="S95" s="172"/>
      <c r="T95" s="174">
        <f>T96</f>
        <v>0</v>
      </c>
      <c r="AR95" s="168" t="s">
        <v>78</v>
      </c>
      <c r="AT95" s="175" t="s">
        <v>70</v>
      </c>
      <c r="AU95" s="175" t="s">
        <v>71</v>
      </c>
      <c r="AY95" s="168" t="s">
        <v>112</v>
      </c>
      <c r="BK95" s="176">
        <f>BK96</f>
        <v>0</v>
      </c>
    </row>
    <row r="96" spans="1:65" s="166" customFormat="1" ht="22.9" customHeight="1">
      <c r="B96" s="167"/>
      <c r="D96" s="168" t="s">
        <v>70</v>
      </c>
      <c r="E96" s="177" t="s">
        <v>135</v>
      </c>
      <c r="F96" s="177" t="s">
        <v>136</v>
      </c>
      <c r="I96" s="3"/>
      <c r="J96" s="178">
        <f>BK96</f>
        <v>0</v>
      </c>
      <c r="L96" s="167"/>
      <c r="M96" s="171"/>
      <c r="N96" s="172"/>
      <c r="O96" s="172"/>
      <c r="P96" s="173">
        <f>SUM(P97:P197)</f>
        <v>0</v>
      </c>
      <c r="Q96" s="172"/>
      <c r="R96" s="173">
        <f>SUM(R97:R197)</f>
        <v>9.3354804999999992</v>
      </c>
      <c r="S96" s="172"/>
      <c r="T96" s="174">
        <f>SUM(T97:T197)</f>
        <v>0</v>
      </c>
      <c r="AR96" s="168" t="s">
        <v>78</v>
      </c>
      <c r="AT96" s="175" t="s">
        <v>70</v>
      </c>
      <c r="AU96" s="175" t="s">
        <v>76</v>
      </c>
      <c r="AY96" s="168" t="s">
        <v>112</v>
      </c>
      <c r="BK96" s="176">
        <f>SUM(BK97:BK197)</f>
        <v>0</v>
      </c>
    </row>
    <row r="97" spans="1:65" s="110" customFormat="1" ht="16.5" customHeight="1">
      <c r="A97" s="106"/>
      <c r="B97" s="107"/>
      <c r="C97" s="179" t="s">
        <v>137</v>
      </c>
      <c r="D97" s="179" t="s">
        <v>115</v>
      </c>
      <c r="E97" s="180" t="s">
        <v>138</v>
      </c>
      <c r="F97" s="181" t="s">
        <v>724</v>
      </c>
      <c r="G97" s="182" t="s">
        <v>139</v>
      </c>
      <c r="H97" s="183">
        <v>1</v>
      </c>
      <c r="I97" s="4"/>
      <c r="J97" s="184">
        <f t="shared" ref="J97:J103" si="0">ROUND(I97*H97,2)</f>
        <v>0</v>
      </c>
      <c r="K97" s="181" t="s">
        <v>3</v>
      </c>
      <c r="L97" s="107"/>
      <c r="M97" s="185" t="s">
        <v>3</v>
      </c>
      <c r="N97" s="186" t="s">
        <v>42</v>
      </c>
      <c r="O97" s="187"/>
      <c r="P97" s="188">
        <f t="shared" ref="P97:P103" si="1">O97*H97</f>
        <v>0</v>
      </c>
      <c r="Q97" s="188">
        <v>0</v>
      </c>
      <c r="R97" s="188">
        <f t="shared" ref="R97:R103" si="2">Q97*H97</f>
        <v>0</v>
      </c>
      <c r="S97" s="188">
        <v>0</v>
      </c>
      <c r="T97" s="189">
        <f t="shared" ref="T97:T103" si="3">S97*H97</f>
        <v>0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R97" s="190" t="s">
        <v>140</v>
      </c>
      <c r="AT97" s="190" t="s">
        <v>115</v>
      </c>
      <c r="AU97" s="190" t="s">
        <v>78</v>
      </c>
      <c r="AY97" s="100" t="s">
        <v>112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00" t="s">
        <v>76</v>
      </c>
      <c r="BK97" s="191">
        <f t="shared" ref="BK97:BK103" si="9">ROUND(I97*H97,2)</f>
        <v>0</v>
      </c>
      <c r="BL97" s="100" t="s">
        <v>140</v>
      </c>
      <c r="BM97" s="190" t="s">
        <v>141</v>
      </c>
    </row>
    <row r="98" spans="1:65" s="110" customFormat="1" ht="37.9" customHeight="1">
      <c r="A98" s="106"/>
      <c r="B98" s="107"/>
      <c r="C98" s="179" t="s">
        <v>120</v>
      </c>
      <c r="D98" s="179" t="s">
        <v>115</v>
      </c>
      <c r="E98" s="180" t="s">
        <v>142</v>
      </c>
      <c r="F98" s="181" t="s">
        <v>723</v>
      </c>
      <c r="G98" s="182" t="s">
        <v>139</v>
      </c>
      <c r="H98" s="183">
        <v>1</v>
      </c>
      <c r="I98" s="4"/>
      <c r="J98" s="184">
        <f t="shared" si="0"/>
        <v>0</v>
      </c>
      <c r="K98" s="181" t="s">
        <v>3</v>
      </c>
      <c r="L98" s="107"/>
      <c r="M98" s="185" t="s">
        <v>3</v>
      </c>
      <c r="N98" s="186" t="s">
        <v>42</v>
      </c>
      <c r="O98" s="187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R98" s="190" t="s">
        <v>140</v>
      </c>
      <c r="AT98" s="190" t="s">
        <v>115</v>
      </c>
      <c r="AU98" s="190" t="s">
        <v>78</v>
      </c>
      <c r="AY98" s="100" t="s">
        <v>112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00" t="s">
        <v>76</v>
      </c>
      <c r="BK98" s="191">
        <f t="shared" si="9"/>
        <v>0</v>
      </c>
      <c r="BL98" s="100" t="s">
        <v>140</v>
      </c>
      <c r="BM98" s="190" t="s">
        <v>143</v>
      </c>
    </row>
    <row r="99" spans="1:65" s="110" customFormat="1" ht="16.5" customHeight="1">
      <c r="A99" s="106"/>
      <c r="B99" s="107"/>
      <c r="C99" s="179" t="s">
        <v>144</v>
      </c>
      <c r="D99" s="179" t="s">
        <v>115</v>
      </c>
      <c r="E99" s="180" t="s">
        <v>145</v>
      </c>
      <c r="F99" s="181" t="s">
        <v>146</v>
      </c>
      <c r="G99" s="182" t="s">
        <v>139</v>
      </c>
      <c r="H99" s="183">
        <v>1</v>
      </c>
      <c r="I99" s="4"/>
      <c r="J99" s="184">
        <f t="shared" si="0"/>
        <v>0</v>
      </c>
      <c r="K99" s="181" t="s">
        <v>3</v>
      </c>
      <c r="L99" s="107"/>
      <c r="M99" s="185" t="s">
        <v>3</v>
      </c>
      <c r="N99" s="186" t="s">
        <v>42</v>
      </c>
      <c r="O99" s="187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R99" s="190" t="s">
        <v>140</v>
      </c>
      <c r="AT99" s="190" t="s">
        <v>115</v>
      </c>
      <c r="AU99" s="190" t="s">
        <v>78</v>
      </c>
      <c r="AY99" s="100" t="s">
        <v>112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00" t="s">
        <v>76</v>
      </c>
      <c r="BK99" s="191">
        <f t="shared" si="9"/>
        <v>0</v>
      </c>
      <c r="BL99" s="100" t="s">
        <v>140</v>
      </c>
      <c r="BM99" s="190" t="s">
        <v>147</v>
      </c>
    </row>
    <row r="100" spans="1:65" s="110" customFormat="1" ht="16.5" customHeight="1">
      <c r="A100" s="106"/>
      <c r="B100" s="107"/>
      <c r="C100" s="179" t="s">
        <v>148</v>
      </c>
      <c r="D100" s="179" t="s">
        <v>115</v>
      </c>
      <c r="E100" s="180" t="s">
        <v>149</v>
      </c>
      <c r="F100" s="181" t="s">
        <v>150</v>
      </c>
      <c r="G100" s="182" t="s">
        <v>139</v>
      </c>
      <c r="H100" s="183">
        <v>2</v>
      </c>
      <c r="I100" s="4"/>
      <c r="J100" s="184">
        <f t="shared" si="0"/>
        <v>0</v>
      </c>
      <c r="K100" s="181" t="s">
        <v>3</v>
      </c>
      <c r="L100" s="107"/>
      <c r="M100" s="185" t="s">
        <v>3</v>
      </c>
      <c r="N100" s="186" t="s">
        <v>42</v>
      </c>
      <c r="O100" s="187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R100" s="190" t="s">
        <v>140</v>
      </c>
      <c r="AT100" s="190" t="s">
        <v>115</v>
      </c>
      <c r="AU100" s="190" t="s">
        <v>78</v>
      </c>
      <c r="AY100" s="100" t="s">
        <v>112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00" t="s">
        <v>76</v>
      </c>
      <c r="BK100" s="191">
        <f t="shared" si="9"/>
        <v>0</v>
      </c>
      <c r="BL100" s="100" t="s">
        <v>140</v>
      </c>
      <c r="BM100" s="190" t="s">
        <v>151</v>
      </c>
    </row>
    <row r="101" spans="1:65" s="110" customFormat="1" ht="16.5" customHeight="1">
      <c r="A101" s="106"/>
      <c r="B101" s="107"/>
      <c r="C101" s="179" t="s">
        <v>152</v>
      </c>
      <c r="D101" s="179" t="s">
        <v>115</v>
      </c>
      <c r="E101" s="180" t="s">
        <v>153</v>
      </c>
      <c r="F101" s="181" t="s">
        <v>725</v>
      </c>
      <c r="G101" s="182" t="s">
        <v>139</v>
      </c>
      <c r="H101" s="183">
        <v>1</v>
      </c>
      <c r="I101" s="4"/>
      <c r="J101" s="184">
        <f t="shared" si="0"/>
        <v>0</v>
      </c>
      <c r="K101" s="181" t="s">
        <v>3</v>
      </c>
      <c r="L101" s="107"/>
      <c r="M101" s="185" t="s">
        <v>3</v>
      </c>
      <c r="N101" s="186" t="s">
        <v>42</v>
      </c>
      <c r="O101" s="187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R101" s="190" t="s">
        <v>140</v>
      </c>
      <c r="AT101" s="190" t="s">
        <v>115</v>
      </c>
      <c r="AU101" s="190" t="s">
        <v>78</v>
      </c>
      <c r="AY101" s="100" t="s">
        <v>112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00" t="s">
        <v>76</v>
      </c>
      <c r="BK101" s="191">
        <f t="shared" si="9"/>
        <v>0</v>
      </c>
      <c r="BL101" s="100" t="s">
        <v>140</v>
      </c>
      <c r="BM101" s="190" t="s">
        <v>154</v>
      </c>
    </row>
    <row r="102" spans="1:65" s="110" customFormat="1" ht="16.5" customHeight="1">
      <c r="A102" s="106"/>
      <c r="B102" s="107"/>
      <c r="C102" s="179" t="s">
        <v>155</v>
      </c>
      <c r="D102" s="179" t="s">
        <v>115</v>
      </c>
      <c r="E102" s="180" t="s">
        <v>156</v>
      </c>
      <c r="F102" s="181" t="s">
        <v>157</v>
      </c>
      <c r="G102" s="182" t="s">
        <v>139</v>
      </c>
      <c r="H102" s="183">
        <v>1</v>
      </c>
      <c r="I102" s="4"/>
      <c r="J102" s="184">
        <f t="shared" si="0"/>
        <v>0</v>
      </c>
      <c r="K102" s="181" t="s">
        <v>3</v>
      </c>
      <c r="L102" s="107"/>
      <c r="M102" s="185" t="s">
        <v>3</v>
      </c>
      <c r="N102" s="186" t="s">
        <v>42</v>
      </c>
      <c r="O102" s="187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R102" s="190" t="s">
        <v>140</v>
      </c>
      <c r="AT102" s="190" t="s">
        <v>115</v>
      </c>
      <c r="AU102" s="190" t="s">
        <v>78</v>
      </c>
      <c r="AY102" s="100" t="s">
        <v>112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00" t="s">
        <v>76</v>
      </c>
      <c r="BK102" s="191">
        <f t="shared" si="9"/>
        <v>0</v>
      </c>
      <c r="BL102" s="100" t="s">
        <v>140</v>
      </c>
      <c r="BM102" s="190" t="s">
        <v>158</v>
      </c>
    </row>
    <row r="103" spans="1:65" s="110" customFormat="1" ht="24.2" customHeight="1">
      <c r="A103" s="106"/>
      <c r="B103" s="107"/>
      <c r="C103" s="179" t="s">
        <v>159</v>
      </c>
      <c r="D103" s="179" t="s">
        <v>115</v>
      </c>
      <c r="E103" s="180" t="s">
        <v>160</v>
      </c>
      <c r="F103" s="181" t="s">
        <v>161</v>
      </c>
      <c r="G103" s="182" t="s">
        <v>162</v>
      </c>
      <c r="H103" s="183">
        <v>41</v>
      </c>
      <c r="I103" s="4"/>
      <c r="J103" s="184">
        <f t="shared" si="0"/>
        <v>0</v>
      </c>
      <c r="K103" s="181" t="s">
        <v>119</v>
      </c>
      <c r="L103" s="107"/>
      <c r="M103" s="185" t="s">
        <v>3</v>
      </c>
      <c r="N103" s="186" t="s">
        <v>42</v>
      </c>
      <c r="O103" s="187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R103" s="190" t="s">
        <v>140</v>
      </c>
      <c r="AT103" s="190" t="s">
        <v>115</v>
      </c>
      <c r="AU103" s="190" t="s">
        <v>78</v>
      </c>
      <c r="AY103" s="100" t="s">
        <v>112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00" t="s">
        <v>76</v>
      </c>
      <c r="BK103" s="191">
        <f t="shared" si="9"/>
        <v>0</v>
      </c>
      <c r="BL103" s="100" t="s">
        <v>140</v>
      </c>
      <c r="BM103" s="190" t="s">
        <v>163</v>
      </c>
    </row>
    <row r="104" spans="1:65" s="110" customFormat="1">
      <c r="A104" s="106"/>
      <c r="B104" s="107"/>
      <c r="C104" s="106"/>
      <c r="D104" s="192" t="s">
        <v>122</v>
      </c>
      <c r="E104" s="106"/>
      <c r="F104" s="193" t="s">
        <v>164</v>
      </c>
      <c r="G104" s="106"/>
      <c r="H104" s="106"/>
      <c r="I104" s="5"/>
      <c r="J104" s="106"/>
      <c r="K104" s="106"/>
      <c r="L104" s="107"/>
      <c r="M104" s="194"/>
      <c r="N104" s="195"/>
      <c r="O104" s="187"/>
      <c r="P104" s="187"/>
      <c r="Q104" s="187"/>
      <c r="R104" s="187"/>
      <c r="S104" s="187"/>
      <c r="T104" s="19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T104" s="100" t="s">
        <v>122</v>
      </c>
      <c r="AU104" s="100" t="s">
        <v>78</v>
      </c>
    </row>
    <row r="105" spans="1:65" s="110" customFormat="1" ht="16.5" customHeight="1">
      <c r="A105" s="106"/>
      <c r="B105" s="107"/>
      <c r="C105" s="197" t="s">
        <v>165</v>
      </c>
      <c r="D105" s="197" t="s">
        <v>166</v>
      </c>
      <c r="E105" s="198" t="s">
        <v>167</v>
      </c>
      <c r="F105" s="199" t="s">
        <v>168</v>
      </c>
      <c r="G105" s="200" t="s">
        <v>162</v>
      </c>
      <c r="H105" s="201">
        <v>41</v>
      </c>
      <c r="I105" s="6"/>
      <c r="J105" s="202">
        <f>ROUND(I105*H105,2)</f>
        <v>0</v>
      </c>
      <c r="K105" s="199" t="s">
        <v>3</v>
      </c>
      <c r="L105" s="203"/>
      <c r="M105" s="204" t="s">
        <v>3</v>
      </c>
      <c r="N105" s="205" t="s">
        <v>42</v>
      </c>
      <c r="O105" s="187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R105" s="190" t="s">
        <v>169</v>
      </c>
      <c r="AT105" s="190" t="s">
        <v>166</v>
      </c>
      <c r="AU105" s="190" t="s">
        <v>78</v>
      </c>
      <c r="AY105" s="100" t="s">
        <v>112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00" t="s">
        <v>76</v>
      </c>
      <c r="BK105" s="191">
        <f>ROUND(I105*H105,2)</f>
        <v>0</v>
      </c>
      <c r="BL105" s="100" t="s">
        <v>140</v>
      </c>
      <c r="BM105" s="190" t="s">
        <v>170</v>
      </c>
    </row>
    <row r="106" spans="1:65" s="110" customFormat="1" ht="24.2" customHeight="1">
      <c r="A106" s="106"/>
      <c r="B106" s="107"/>
      <c r="C106" s="179" t="s">
        <v>9</v>
      </c>
      <c r="D106" s="179" t="s">
        <v>115</v>
      </c>
      <c r="E106" s="180" t="s">
        <v>171</v>
      </c>
      <c r="F106" s="181" t="s">
        <v>172</v>
      </c>
      <c r="G106" s="182" t="s">
        <v>162</v>
      </c>
      <c r="H106" s="183">
        <v>10</v>
      </c>
      <c r="I106" s="4"/>
      <c r="J106" s="184">
        <f>ROUND(I106*H106,2)</f>
        <v>0</v>
      </c>
      <c r="K106" s="181" t="s">
        <v>173</v>
      </c>
      <c r="L106" s="107"/>
      <c r="M106" s="185" t="s">
        <v>3</v>
      </c>
      <c r="N106" s="186" t="s">
        <v>42</v>
      </c>
      <c r="O106" s="187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R106" s="190" t="s">
        <v>140</v>
      </c>
      <c r="AT106" s="190" t="s">
        <v>115</v>
      </c>
      <c r="AU106" s="190" t="s">
        <v>78</v>
      </c>
      <c r="AY106" s="100" t="s">
        <v>112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00" t="s">
        <v>76</v>
      </c>
      <c r="BK106" s="191">
        <f>ROUND(I106*H106,2)</f>
        <v>0</v>
      </c>
      <c r="BL106" s="100" t="s">
        <v>140</v>
      </c>
      <c r="BM106" s="190" t="s">
        <v>174</v>
      </c>
    </row>
    <row r="107" spans="1:65" s="110" customFormat="1">
      <c r="A107" s="106"/>
      <c r="B107" s="107"/>
      <c r="C107" s="106"/>
      <c r="D107" s="192" t="s">
        <v>122</v>
      </c>
      <c r="E107" s="106"/>
      <c r="F107" s="193" t="s">
        <v>175</v>
      </c>
      <c r="G107" s="106"/>
      <c r="H107" s="106"/>
      <c r="I107" s="5"/>
      <c r="J107" s="106"/>
      <c r="K107" s="106"/>
      <c r="L107" s="107"/>
      <c r="M107" s="194"/>
      <c r="N107" s="195"/>
      <c r="O107" s="187"/>
      <c r="P107" s="187"/>
      <c r="Q107" s="187"/>
      <c r="R107" s="187"/>
      <c r="S107" s="187"/>
      <c r="T107" s="19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T107" s="100" t="s">
        <v>122</v>
      </c>
      <c r="AU107" s="100" t="s">
        <v>78</v>
      </c>
    </row>
    <row r="108" spans="1:65" s="110" customFormat="1" ht="16.5" customHeight="1">
      <c r="A108" s="106"/>
      <c r="B108" s="107"/>
      <c r="C108" s="197" t="s">
        <v>176</v>
      </c>
      <c r="D108" s="197" t="s">
        <v>166</v>
      </c>
      <c r="E108" s="198" t="s">
        <v>177</v>
      </c>
      <c r="F108" s="199" t="s">
        <v>178</v>
      </c>
      <c r="G108" s="200" t="s">
        <v>162</v>
      </c>
      <c r="H108" s="201">
        <v>10.5</v>
      </c>
      <c r="I108" s="6"/>
      <c r="J108" s="202">
        <f>ROUND(I108*H108,2)</f>
        <v>0</v>
      </c>
      <c r="K108" s="199" t="s">
        <v>173</v>
      </c>
      <c r="L108" s="203"/>
      <c r="M108" s="204" t="s">
        <v>3</v>
      </c>
      <c r="N108" s="205" t="s">
        <v>42</v>
      </c>
      <c r="O108" s="187"/>
      <c r="P108" s="188">
        <f>O108*H108</f>
        <v>0</v>
      </c>
      <c r="Q108" s="188">
        <v>3.8999999999999999E-4</v>
      </c>
      <c r="R108" s="188">
        <f>Q108*H108</f>
        <v>4.0949999999999997E-3</v>
      </c>
      <c r="S108" s="188">
        <v>0</v>
      </c>
      <c r="T108" s="189">
        <f>S108*H108</f>
        <v>0</v>
      </c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R108" s="190" t="s">
        <v>169</v>
      </c>
      <c r="AT108" s="190" t="s">
        <v>166</v>
      </c>
      <c r="AU108" s="190" t="s">
        <v>78</v>
      </c>
      <c r="AY108" s="100" t="s">
        <v>112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00" t="s">
        <v>76</v>
      </c>
      <c r="BK108" s="191">
        <f>ROUND(I108*H108,2)</f>
        <v>0</v>
      </c>
      <c r="BL108" s="100" t="s">
        <v>140</v>
      </c>
      <c r="BM108" s="190" t="s">
        <v>179</v>
      </c>
    </row>
    <row r="109" spans="1:65" s="206" customFormat="1">
      <c r="B109" s="207"/>
      <c r="D109" s="208" t="s">
        <v>180</v>
      </c>
      <c r="F109" s="209" t="s">
        <v>181</v>
      </c>
      <c r="H109" s="210">
        <v>10.5</v>
      </c>
      <c r="I109" s="7"/>
      <c r="L109" s="207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78</v>
      </c>
      <c r="AV109" s="206" t="s">
        <v>78</v>
      </c>
      <c r="AW109" s="206" t="s">
        <v>4</v>
      </c>
      <c r="AX109" s="206" t="s">
        <v>76</v>
      </c>
      <c r="AY109" s="214" t="s">
        <v>112</v>
      </c>
    </row>
    <row r="110" spans="1:65" s="110" customFormat="1" ht="24.2" customHeight="1">
      <c r="A110" s="106"/>
      <c r="B110" s="107"/>
      <c r="C110" s="179" t="s">
        <v>182</v>
      </c>
      <c r="D110" s="179" t="s">
        <v>115</v>
      </c>
      <c r="E110" s="180" t="s">
        <v>183</v>
      </c>
      <c r="F110" s="181" t="s">
        <v>184</v>
      </c>
      <c r="G110" s="182" t="s">
        <v>162</v>
      </c>
      <c r="H110" s="183">
        <v>51</v>
      </c>
      <c r="I110" s="4"/>
      <c r="J110" s="184">
        <f>ROUND(I110*H110,2)</f>
        <v>0</v>
      </c>
      <c r="K110" s="181" t="s">
        <v>173</v>
      </c>
      <c r="L110" s="107"/>
      <c r="M110" s="185" t="s">
        <v>3</v>
      </c>
      <c r="N110" s="186" t="s">
        <v>42</v>
      </c>
      <c r="O110" s="187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R110" s="190" t="s">
        <v>140</v>
      </c>
      <c r="AT110" s="190" t="s">
        <v>115</v>
      </c>
      <c r="AU110" s="190" t="s">
        <v>78</v>
      </c>
      <c r="AY110" s="100" t="s">
        <v>112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00" t="s">
        <v>76</v>
      </c>
      <c r="BK110" s="191">
        <f>ROUND(I110*H110,2)</f>
        <v>0</v>
      </c>
      <c r="BL110" s="100" t="s">
        <v>140</v>
      </c>
      <c r="BM110" s="190" t="s">
        <v>185</v>
      </c>
    </row>
    <row r="111" spans="1:65" s="110" customFormat="1">
      <c r="A111" s="106"/>
      <c r="B111" s="107"/>
      <c r="C111" s="106"/>
      <c r="D111" s="192" t="s">
        <v>122</v>
      </c>
      <c r="E111" s="106"/>
      <c r="F111" s="193" t="s">
        <v>186</v>
      </c>
      <c r="G111" s="106"/>
      <c r="H111" s="106"/>
      <c r="I111" s="5"/>
      <c r="J111" s="106"/>
      <c r="K111" s="106"/>
      <c r="L111" s="107"/>
      <c r="M111" s="194"/>
      <c r="N111" s="195"/>
      <c r="O111" s="187"/>
      <c r="P111" s="187"/>
      <c r="Q111" s="187"/>
      <c r="R111" s="187"/>
      <c r="S111" s="187"/>
      <c r="T111" s="19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T111" s="100" t="s">
        <v>122</v>
      </c>
      <c r="AU111" s="100" t="s">
        <v>78</v>
      </c>
    </row>
    <row r="112" spans="1:65" s="110" customFormat="1" ht="16.5" customHeight="1">
      <c r="A112" s="106"/>
      <c r="B112" s="107"/>
      <c r="C112" s="197" t="s">
        <v>187</v>
      </c>
      <c r="D112" s="197" t="s">
        <v>166</v>
      </c>
      <c r="E112" s="198" t="s">
        <v>188</v>
      </c>
      <c r="F112" s="199" t="s">
        <v>189</v>
      </c>
      <c r="G112" s="200" t="s">
        <v>162</v>
      </c>
      <c r="H112" s="201">
        <v>53.55</v>
      </c>
      <c r="I112" s="6"/>
      <c r="J112" s="202">
        <f>ROUND(I112*H112,2)</f>
        <v>0</v>
      </c>
      <c r="K112" s="199" t="s">
        <v>3</v>
      </c>
      <c r="L112" s="203"/>
      <c r="M112" s="204" t="s">
        <v>3</v>
      </c>
      <c r="N112" s="205" t="s">
        <v>42</v>
      </c>
      <c r="O112" s="187"/>
      <c r="P112" s="188">
        <f>O112*H112</f>
        <v>0</v>
      </c>
      <c r="Q112" s="188">
        <v>1.0000000000000001E-5</v>
      </c>
      <c r="R112" s="188">
        <f>Q112*H112</f>
        <v>5.3550000000000006E-4</v>
      </c>
      <c r="S112" s="188">
        <v>0</v>
      </c>
      <c r="T112" s="189">
        <f>S112*H112</f>
        <v>0</v>
      </c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R112" s="190" t="s">
        <v>169</v>
      </c>
      <c r="AT112" s="190" t="s">
        <v>166</v>
      </c>
      <c r="AU112" s="190" t="s">
        <v>78</v>
      </c>
      <c r="AY112" s="100" t="s">
        <v>112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00" t="s">
        <v>76</v>
      </c>
      <c r="BK112" s="191">
        <f>ROUND(I112*H112,2)</f>
        <v>0</v>
      </c>
      <c r="BL112" s="100" t="s">
        <v>140</v>
      </c>
      <c r="BM112" s="190" t="s">
        <v>190</v>
      </c>
    </row>
    <row r="113" spans="1:65" s="206" customFormat="1">
      <c r="B113" s="207"/>
      <c r="D113" s="208" t="s">
        <v>180</v>
      </c>
      <c r="F113" s="209" t="s">
        <v>191</v>
      </c>
      <c r="H113" s="210">
        <v>53.55</v>
      </c>
      <c r="I113" s="7"/>
      <c r="L113" s="207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78</v>
      </c>
      <c r="AV113" s="206" t="s">
        <v>78</v>
      </c>
      <c r="AW113" s="206" t="s">
        <v>4</v>
      </c>
      <c r="AX113" s="206" t="s">
        <v>76</v>
      </c>
      <c r="AY113" s="214" t="s">
        <v>112</v>
      </c>
    </row>
    <row r="114" spans="1:65" s="110" customFormat="1" ht="24.2" customHeight="1">
      <c r="A114" s="106"/>
      <c r="B114" s="107"/>
      <c r="C114" s="179" t="s">
        <v>140</v>
      </c>
      <c r="D114" s="179" t="s">
        <v>115</v>
      </c>
      <c r="E114" s="180" t="s">
        <v>192</v>
      </c>
      <c r="F114" s="181" t="s">
        <v>193</v>
      </c>
      <c r="G114" s="182" t="s">
        <v>194</v>
      </c>
      <c r="H114" s="183">
        <v>2</v>
      </c>
      <c r="I114" s="4"/>
      <c r="J114" s="184">
        <f>ROUND(I114*H114,2)</f>
        <v>0</v>
      </c>
      <c r="K114" s="181" t="s">
        <v>119</v>
      </c>
      <c r="L114" s="107"/>
      <c r="M114" s="185" t="s">
        <v>3</v>
      </c>
      <c r="N114" s="186" t="s">
        <v>42</v>
      </c>
      <c r="O114" s="187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R114" s="190" t="s">
        <v>140</v>
      </c>
      <c r="AT114" s="190" t="s">
        <v>115</v>
      </c>
      <c r="AU114" s="190" t="s">
        <v>78</v>
      </c>
      <c r="AY114" s="100" t="s">
        <v>112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00" t="s">
        <v>76</v>
      </c>
      <c r="BK114" s="191">
        <f>ROUND(I114*H114,2)</f>
        <v>0</v>
      </c>
      <c r="BL114" s="100" t="s">
        <v>140</v>
      </c>
      <c r="BM114" s="190" t="s">
        <v>195</v>
      </c>
    </row>
    <row r="115" spans="1:65" s="110" customFormat="1">
      <c r="A115" s="106"/>
      <c r="B115" s="107"/>
      <c r="C115" s="106"/>
      <c r="D115" s="192" t="s">
        <v>122</v>
      </c>
      <c r="E115" s="106"/>
      <c r="F115" s="193" t="s">
        <v>196</v>
      </c>
      <c r="G115" s="106"/>
      <c r="H115" s="106"/>
      <c r="I115" s="5"/>
      <c r="J115" s="106"/>
      <c r="K115" s="106"/>
      <c r="L115" s="107"/>
      <c r="M115" s="194"/>
      <c r="N115" s="195"/>
      <c r="O115" s="187"/>
      <c r="P115" s="187"/>
      <c r="Q115" s="187"/>
      <c r="R115" s="187"/>
      <c r="S115" s="187"/>
      <c r="T115" s="19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T115" s="100" t="s">
        <v>122</v>
      </c>
      <c r="AU115" s="100" t="s">
        <v>78</v>
      </c>
    </row>
    <row r="116" spans="1:65" s="110" customFormat="1" ht="16.5" customHeight="1">
      <c r="A116" s="106"/>
      <c r="B116" s="107"/>
      <c r="C116" s="197" t="s">
        <v>197</v>
      </c>
      <c r="D116" s="197" t="s">
        <v>166</v>
      </c>
      <c r="E116" s="198" t="s">
        <v>198</v>
      </c>
      <c r="F116" s="199" t="s">
        <v>199</v>
      </c>
      <c r="G116" s="200" t="s">
        <v>194</v>
      </c>
      <c r="H116" s="201">
        <v>2</v>
      </c>
      <c r="I116" s="6"/>
      <c r="J116" s="202">
        <f>ROUND(I116*H116,2)</f>
        <v>0</v>
      </c>
      <c r="K116" s="199" t="s">
        <v>3</v>
      </c>
      <c r="L116" s="203"/>
      <c r="M116" s="204" t="s">
        <v>3</v>
      </c>
      <c r="N116" s="205" t="s">
        <v>42</v>
      </c>
      <c r="O116" s="187"/>
      <c r="P116" s="188">
        <f>O116*H116</f>
        <v>0</v>
      </c>
      <c r="Q116" s="188">
        <v>3.5E-4</v>
      </c>
      <c r="R116" s="188">
        <f>Q116*H116</f>
        <v>6.9999999999999999E-4</v>
      </c>
      <c r="S116" s="188">
        <v>0</v>
      </c>
      <c r="T116" s="189">
        <f>S116*H116</f>
        <v>0</v>
      </c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R116" s="190" t="s">
        <v>169</v>
      </c>
      <c r="AT116" s="190" t="s">
        <v>166</v>
      </c>
      <c r="AU116" s="190" t="s">
        <v>78</v>
      </c>
      <c r="AY116" s="100" t="s">
        <v>112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00" t="s">
        <v>76</v>
      </c>
      <c r="BK116" s="191">
        <f>ROUND(I116*H116,2)</f>
        <v>0</v>
      </c>
      <c r="BL116" s="100" t="s">
        <v>140</v>
      </c>
      <c r="BM116" s="190" t="s">
        <v>200</v>
      </c>
    </row>
    <row r="117" spans="1:65" s="110" customFormat="1" ht="16.5" customHeight="1">
      <c r="A117" s="106"/>
      <c r="B117" s="107"/>
      <c r="C117" s="197" t="s">
        <v>201</v>
      </c>
      <c r="D117" s="197" t="s">
        <v>166</v>
      </c>
      <c r="E117" s="198" t="s">
        <v>202</v>
      </c>
      <c r="F117" s="199" t="s">
        <v>203</v>
      </c>
      <c r="G117" s="200" t="s">
        <v>139</v>
      </c>
      <c r="H117" s="201">
        <v>2</v>
      </c>
      <c r="I117" s="6"/>
      <c r="J117" s="202">
        <f>ROUND(I117*H117,2)</f>
        <v>0</v>
      </c>
      <c r="K117" s="199" t="s">
        <v>3</v>
      </c>
      <c r="L117" s="203"/>
      <c r="M117" s="204" t="s">
        <v>3</v>
      </c>
      <c r="N117" s="205" t="s">
        <v>42</v>
      </c>
      <c r="O117" s="187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R117" s="190" t="s">
        <v>169</v>
      </c>
      <c r="AT117" s="190" t="s">
        <v>166</v>
      </c>
      <c r="AU117" s="190" t="s">
        <v>78</v>
      </c>
      <c r="AY117" s="100" t="s">
        <v>112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00" t="s">
        <v>76</v>
      </c>
      <c r="BK117" s="191">
        <f>ROUND(I117*H117,2)</f>
        <v>0</v>
      </c>
      <c r="BL117" s="100" t="s">
        <v>140</v>
      </c>
      <c r="BM117" s="190" t="s">
        <v>204</v>
      </c>
    </row>
    <row r="118" spans="1:65" s="110" customFormat="1" ht="33" customHeight="1">
      <c r="A118" s="106"/>
      <c r="B118" s="107"/>
      <c r="C118" s="179" t="s">
        <v>205</v>
      </c>
      <c r="D118" s="179" t="s">
        <v>115</v>
      </c>
      <c r="E118" s="180" t="s">
        <v>206</v>
      </c>
      <c r="F118" s="181" t="s">
        <v>207</v>
      </c>
      <c r="G118" s="182" t="s">
        <v>162</v>
      </c>
      <c r="H118" s="183">
        <v>205</v>
      </c>
      <c r="I118" s="4"/>
      <c r="J118" s="184">
        <f>ROUND(I118*H118,2)</f>
        <v>0</v>
      </c>
      <c r="K118" s="181" t="s">
        <v>208</v>
      </c>
      <c r="L118" s="107"/>
      <c r="M118" s="185" t="s">
        <v>3</v>
      </c>
      <c r="N118" s="186" t="s">
        <v>42</v>
      </c>
      <c r="O118" s="187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R118" s="190" t="s">
        <v>140</v>
      </c>
      <c r="AT118" s="190" t="s">
        <v>115</v>
      </c>
      <c r="AU118" s="190" t="s">
        <v>78</v>
      </c>
      <c r="AY118" s="100" t="s">
        <v>112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00" t="s">
        <v>76</v>
      </c>
      <c r="BK118" s="191">
        <f>ROUND(I118*H118,2)</f>
        <v>0</v>
      </c>
      <c r="BL118" s="100" t="s">
        <v>140</v>
      </c>
      <c r="BM118" s="190" t="s">
        <v>209</v>
      </c>
    </row>
    <row r="119" spans="1:65" s="110" customFormat="1">
      <c r="A119" s="106"/>
      <c r="B119" s="107"/>
      <c r="C119" s="106"/>
      <c r="D119" s="192" t="s">
        <v>122</v>
      </c>
      <c r="E119" s="106"/>
      <c r="F119" s="193" t="s">
        <v>210</v>
      </c>
      <c r="G119" s="106"/>
      <c r="H119" s="106"/>
      <c r="I119" s="5"/>
      <c r="J119" s="106"/>
      <c r="K119" s="106"/>
      <c r="L119" s="107"/>
      <c r="M119" s="194"/>
      <c r="N119" s="195"/>
      <c r="O119" s="187"/>
      <c r="P119" s="187"/>
      <c r="Q119" s="187"/>
      <c r="R119" s="187"/>
      <c r="S119" s="187"/>
      <c r="T119" s="19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T119" s="100" t="s">
        <v>122</v>
      </c>
      <c r="AU119" s="100" t="s">
        <v>78</v>
      </c>
    </row>
    <row r="120" spans="1:65" s="110" customFormat="1" ht="16.5" customHeight="1">
      <c r="A120" s="106"/>
      <c r="B120" s="107"/>
      <c r="C120" s="197" t="s">
        <v>211</v>
      </c>
      <c r="D120" s="197" t="s">
        <v>166</v>
      </c>
      <c r="E120" s="198" t="s">
        <v>212</v>
      </c>
      <c r="F120" s="199" t="s">
        <v>213</v>
      </c>
      <c r="G120" s="200" t="s">
        <v>162</v>
      </c>
      <c r="H120" s="201">
        <v>205</v>
      </c>
      <c r="I120" s="6"/>
      <c r="J120" s="202">
        <f>ROUND(I120*H120,2)</f>
        <v>0</v>
      </c>
      <c r="K120" s="199" t="s">
        <v>208</v>
      </c>
      <c r="L120" s="203"/>
      <c r="M120" s="204" t="s">
        <v>3</v>
      </c>
      <c r="N120" s="205" t="s">
        <v>42</v>
      </c>
      <c r="O120" s="187"/>
      <c r="P120" s="188">
        <f>O120*H120</f>
        <v>0</v>
      </c>
      <c r="Q120" s="188">
        <v>1.7000000000000001E-4</v>
      </c>
      <c r="R120" s="188">
        <f>Q120*H120</f>
        <v>3.4850000000000006E-2</v>
      </c>
      <c r="S120" s="188">
        <v>0</v>
      </c>
      <c r="T120" s="189">
        <f>S120*H120</f>
        <v>0</v>
      </c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R120" s="190" t="s">
        <v>169</v>
      </c>
      <c r="AT120" s="190" t="s">
        <v>166</v>
      </c>
      <c r="AU120" s="190" t="s">
        <v>78</v>
      </c>
      <c r="AY120" s="100" t="s">
        <v>112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00" t="s">
        <v>76</v>
      </c>
      <c r="BK120" s="191">
        <f>ROUND(I120*H120,2)</f>
        <v>0</v>
      </c>
      <c r="BL120" s="100" t="s">
        <v>140</v>
      </c>
      <c r="BM120" s="190" t="s">
        <v>214</v>
      </c>
    </row>
    <row r="121" spans="1:65" s="110" customFormat="1" ht="16.5" customHeight="1">
      <c r="A121" s="106"/>
      <c r="B121" s="107"/>
      <c r="C121" s="179" t="s">
        <v>215</v>
      </c>
      <c r="D121" s="179" t="s">
        <v>115</v>
      </c>
      <c r="E121" s="180" t="s">
        <v>216</v>
      </c>
      <c r="F121" s="181" t="s">
        <v>217</v>
      </c>
      <c r="G121" s="182" t="s">
        <v>162</v>
      </c>
      <c r="H121" s="183">
        <v>2968</v>
      </c>
      <c r="I121" s="4"/>
      <c r="J121" s="184">
        <f>ROUND(I121*H121,2)</f>
        <v>0</v>
      </c>
      <c r="K121" s="181" t="s">
        <v>173</v>
      </c>
      <c r="L121" s="107"/>
      <c r="M121" s="185" t="s">
        <v>3</v>
      </c>
      <c r="N121" s="186" t="s">
        <v>42</v>
      </c>
      <c r="O121" s="187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R121" s="190" t="s">
        <v>140</v>
      </c>
      <c r="AT121" s="190" t="s">
        <v>115</v>
      </c>
      <c r="AU121" s="190" t="s">
        <v>78</v>
      </c>
      <c r="AY121" s="100" t="s">
        <v>112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00" t="s">
        <v>76</v>
      </c>
      <c r="BK121" s="191">
        <f>ROUND(I121*H121,2)</f>
        <v>0</v>
      </c>
      <c r="BL121" s="100" t="s">
        <v>140</v>
      </c>
      <c r="BM121" s="190" t="s">
        <v>218</v>
      </c>
    </row>
    <row r="122" spans="1:65" s="110" customFormat="1">
      <c r="A122" s="106"/>
      <c r="B122" s="107"/>
      <c r="C122" s="106"/>
      <c r="D122" s="192" t="s">
        <v>122</v>
      </c>
      <c r="E122" s="106"/>
      <c r="F122" s="193" t="s">
        <v>219</v>
      </c>
      <c r="G122" s="106"/>
      <c r="H122" s="106"/>
      <c r="I122" s="5"/>
      <c r="J122" s="106"/>
      <c r="K122" s="106"/>
      <c r="L122" s="107"/>
      <c r="M122" s="194"/>
      <c r="N122" s="195"/>
      <c r="O122" s="187"/>
      <c r="P122" s="187"/>
      <c r="Q122" s="187"/>
      <c r="R122" s="187"/>
      <c r="S122" s="187"/>
      <c r="T122" s="19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T122" s="100" t="s">
        <v>122</v>
      </c>
      <c r="AU122" s="100" t="s">
        <v>78</v>
      </c>
    </row>
    <row r="123" spans="1:65" s="110" customFormat="1" ht="16.5" customHeight="1">
      <c r="A123" s="106"/>
      <c r="B123" s="107"/>
      <c r="C123" s="197" t="s">
        <v>220</v>
      </c>
      <c r="D123" s="197" t="s">
        <v>166</v>
      </c>
      <c r="E123" s="198" t="s">
        <v>221</v>
      </c>
      <c r="F123" s="199" t="s">
        <v>222</v>
      </c>
      <c r="G123" s="200" t="s">
        <v>162</v>
      </c>
      <c r="H123" s="201">
        <v>2968</v>
      </c>
      <c r="I123" s="6"/>
      <c r="J123" s="202">
        <f>ROUND(I123*H123,2)</f>
        <v>0</v>
      </c>
      <c r="K123" s="199" t="s">
        <v>3</v>
      </c>
      <c r="L123" s="203"/>
      <c r="M123" s="204" t="s">
        <v>3</v>
      </c>
      <c r="N123" s="205" t="s">
        <v>42</v>
      </c>
      <c r="O123" s="187"/>
      <c r="P123" s="188">
        <f>O123*H123</f>
        <v>0</v>
      </c>
      <c r="Q123" s="188">
        <v>8.0000000000000007E-5</v>
      </c>
      <c r="R123" s="188">
        <f>Q123*H123</f>
        <v>0.23744000000000001</v>
      </c>
      <c r="S123" s="188">
        <v>0</v>
      </c>
      <c r="T123" s="189">
        <f>S123*H123</f>
        <v>0</v>
      </c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R123" s="190" t="s">
        <v>169</v>
      </c>
      <c r="AT123" s="190" t="s">
        <v>166</v>
      </c>
      <c r="AU123" s="190" t="s">
        <v>78</v>
      </c>
      <c r="AY123" s="100" t="s">
        <v>112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00" t="s">
        <v>76</v>
      </c>
      <c r="BK123" s="191">
        <f>ROUND(I123*H123,2)</f>
        <v>0</v>
      </c>
      <c r="BL123" s="100" t="s">
        <v>140</v>
      </c>
      <c r="BM123" s="190" t="s">
        <v>223</v>
      </c>
    </row>
    <row r="124" spans="1:65" s="206" customFormat="1">
      <c r="B124" s="207"/>
      <c r="D124" s="208" t="s">
        <v>180</v>
      </c>
      <c r="F124" s="209" t="s">
        <v>224</v>
      </c>
      <c r="H124" s="210">
        <v>2968</v>
      </c>
      <c r="I124" s="7"/>
      <c r="L124" s="207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78</v>
      </c>
      <c r="AV124" s="206" t="s">
        <v>78</v>
      </c>
      <c r="AW124" s="206" t="s">
        <v>4</v>
      </c>
      <c r="AX124" s="206" t="s">
        <v>76</v>
      </c>
      <c r="AY124" s="214" t="s">
        <v>112</v>
      </c>
    </row>
    <row r="125" spans="1:65" s="110" customFormat="1" ht="24.2" customHeight="1">
      <c r="A125" s="106"/>
      <c r="B125" s="107"/>
      <c r="C125" s="179" t="s">
        <v>225</v>
      </c>
      <c r="D125" s="179" t="s">
        <v>115</v>
      </c>
      <c r="E125" s="180" t="s">
        <v>226</v>
      </c>
      <c r="F125" s="181" t="s">
        <v>227</v>
      </c>
      <c r="G125" s="182" t="s">
        <v>162</v>
      </c>
      <c r="H125" s="183">
        <v>60</v>
      </c>
      <c r="I125" s="4"/>
      <c r="J125" s="184">
        <f>ROUND(I125*H125,2)</f>
        <v>0</v>
      </c>
      <c r="K125" s="181" t="s">
        <v>119</v>
      </c>
      <c r="L125" s="107"/>
      <c r="M125" s="185" t="s">
        <v>3</v>
      </c>
      <c r="N125" s="186" t="s">
        <v>42</v>
      </c>
      <c r="O125" s="187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R125" s="190" t="s">
        <v>140</v>
      </c>
      <c r="AT125" s="190" t="s">
        <v>115</v>
      </c>
      <c r="AU125" s="190" t="s">
        <v>78</v>
      </c>
      <c r="AY125" s="100" t="s">
        <v>112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00" t="s">
        <v>76</v>
      </c>
      <c r="BK125" s="191">
        <f>ROUND(I125*H125,2)</f>
        <v>0</v>
      </c>
      <c r="BL125" s="100" t="s">
        <v>140</v>
      </c>
      <c r="BM125" s="190" t="s">
        <v>228</v>
      </c>
    </row>
    <row r="126" spans="1:65" s="110" customFormat="1">
      <c r="A126" s="106"/>
      <c r="B126" s="107"/>
      <c r="C126" s="106"/>
      <c r="D126" s="192" t="s">
        <v>122</v>
      </c>
      <c r="E126" s="106"/>
      <c r="F126" s="193" t="s">
        <v>229</v>
      </c>
      <c r="G126" s="106"/>
      <c r="H126" s="106"/>
      <c r="I126" s="5"/>
      <c r="J126" s="106"/>
      <c r="K126" s="106"/>
      <c r="L126" s="107"/>
      <c r="M126" s="194"/>
      <c r="N126" s="195"/>
      <c r="O126" s="187"/>
      <c r="P126" s="187"/>
      <c r="Q126" s="187"/>
      <c r="R126" s="187"/>
      <c r="S126" s="187"/>
      <c r="T126" s="19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T126" s="100" t="s">
        <v>122</v>
      </c>
      <c r="AU126" s="100" t="s">
        <v>78</v>
      </c>
    </row>
    <row r="127" spans="1:65" s="110" customFormat="1" ht="16.5" customHeight="1">
      <c r="A127" s="106"/>
      <c r="B127" s="107"/>
      <c r="C127" s="197" t="s">
        <v>230</v>
      </c>
      <c r="D127" s="197" t="s">
        <v>166</v>
      </c>
      <c r="E127" s="198" t="s">
        <v>231</v>
      </c>
      <c r="F127" s="199" t="s">
        <v>232</v>
      </c>
      <c r="G127" s="200" t="s">
        <v>162</v>
      </c>
      <c r="H127" s="201">
        <v>30</v>
      </c>
      <c r="I127" s="6"/>
      <c r="J127" s="202">
        <f>ROUND(I127*H127,2)</f>
        <v>0</v>
      </c>
      <c r="K127" s="199" t="s">
        <v>3</v>
      </c>
      <c r="L127" s="203"/>
      <c r="M127" s="204" t="s">
        <v>3</v>
      </c>
      <c r="N127" s="205" t="s">
        <v>42</v>
      </c>
      <c r="O127" s="187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R127" s="190" t="s">
        <v>169</v>
      </c>
      <c r="AT127" s="190" t="s">
        <v>166</v>
      </c>
      <c r="AU127" s="190" t="s">
        <v>78</v>
      </c>
      <c r="AY127" s="100" t="s">
        <v>112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00" t="s">
        <v>76</v>
      </c>
      <c r="BK127" s="191">
        <f>ROUND(I127*H127,2)</f>
        <v>0</v>
      </c>
      <c r="BL127" s="100" t="s">
        <v>140</v>
      </c>
      <c r="BM127" s="190" t="s">
        <v>233</v>
      </c>
    </row>
    <row r="128" spans="1:65" s="110" customFormat="1" ht="19.5">
      <c r="A128" s="106"/>
      <c r="B128" s="107"/>
      <c r="C128" s="106"/>
      <c r="D128" s="208" t="s">
        <v>234</v>
      </c>
      <c r="E128" s="106"/>
      <c r="F128" s="215" t="s">
        <v>235</v>
      </c>
      <c r="G128" s="106"/>
      <c r="H128" s="106"/>
      <c r="I128" s="5"/>
      <c r="J128" s="106"/>
      <c r="K128" s="106"/>
      <c r="L128" s="107"/>
      <c r="M128" s="194"/>
      <c r="N128" s="195"/>
      <c r="O128" s="187"/>
      <c r="P128" s="187"/>
      <c r="Q128" s="187"/>
      <c r="R128" s="187"/>
      <c r="S128" s="187"/>
      <c r="T128" s="19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T128" s="100" t="s">
        <v>234</v>
      </c>
      <c r="AU128" s="100" t="s">
        <v>78</v>
      </c>
    </row>
    <row r="129" spans="1:65" s="110" customFormat="1" ht="16.5" customHeight="1">
      <c r="A129" s="106"/>
      <c r="B129" s="107"/>
      <c r="C129" s="197" t="s">
        <v>236</v>
      </c>
      <c r="D129" s="197" t="s">
        <v>166</v>
      </c>
      <c r="E129" s="198" t="s">
        <v>237</v>
      </c>
      <c r="F129" s="199" t="s">
        <v>238</v>
      </c>
      <c r="G129" s="200" t="s">
        <v>162</v>
      </c>
      <c r="H129" s="201">
        <v>30</v>
      </c>
      <c r="I129" s="6"/>
      <c r="J129" s="202">
        <f>ROUND(I129*H129,2)</f>
        <v>0</v>
      </c>
      <c r="K129" s="199" t="s">
        <v>3</v>
      </c>
      <c r="L129" s="203"/>
      <c r="M129" s="204" t="s">
        <v>3</v>
      </c>
      <c r="N129" s="205" t="s">
        <v>42</v>
      </c>
      <c r="O129" s="187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R129" s="190" t="s">
        <v>169</v>
      </c>
      <c r="AT129" s="190" t="s">
        <v>166</v>
      </c>
      <c r="AU129" s="190" t="s">
        <v>78</v>
      </c>
      <c r="AY129" s="100" t="s">
        <v>112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00" t="s">
        <v>76</v>
      </c>
      <c r="BK129" s="191">
        <f>ROUND(I129*H129,2)</f>
        <v>0</v>
      </c>
      <c r="BL129" s="100" t="s">
        <v>140</v>
      </c>
      <c r="BM129" s="190" t="s">
        <v>239</v>
      </c>
    </row>
    <row r="130" spans="1:65" s="110" customFormat="1" ht="24.2" customHeight="1">
      <c r="A130" s="106"/>
      <c r="B130" s="107"/>
      <c r="C130" s="179" t="s">
        <v>240</v>
      </c>
      <c r="D130" s="179" t="s">
        <v>115</v>
      </c>
      <c r="E130" s="180" t="s">
        <v>241</v>
      </c>
      <c r="F130" s="181" t="s">
        <v>242</v>
      </c>
      <c r="G130" s="182" t="s">
        <v>162</v>
      </c>
      <c r="H130" s="183">
        <v>40</v>
      </c>
      <c r="I130" s="4"/>
      <c r="J130" s="184">
        <f>ROUND(I130*H130,2)</f>
        <v>0</v>
      </c>
      <c r="K130" s="181" t="s">
        <v>208</v>
      </c>
      <c r="L130" s="107"/>
      <c r="M130" s="185" t="s">
        <v>3</v>
      </c>
      <c r="N130" s="186" t="s">
        <v>42</v>
      </c>
      <c r="O130" s="187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R130" s="190" t="s">
        <v>140</v>
      </c>
      <c r="AT130" s="190" t="s">
        <v>115</v>
      </c>
      <c r="AU130" s="190" t="s">
        <v>78</v>
      </c>
      <c r="AY130" s="100" t="s">
        <v>112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00" t="s">
        <v>76</v>
      </c>
      <c r="BK130" s="191">
        <f>ROUND(I130*H130,2)</f>
        <v>0</v>
      </c>
      <c r="BL130" s="100" t="s">
        <v>140</v>
      </c>
      <c r="BM130" s="190" t="s">
        <v>243</v>
      </c>
    </row>
    <row r="131" spans="1:65" s="110" customFormat="1">
      <c r="A131" s="106"/>
      <c r="B131" s="107"/>
      <c r="C131" s="106"/>
      <c r="D131" s="192" t="s">
        <v>122</v>
      </c>
      <c r="E131" s="106"/>
      <c r="F131" s="193" t="s">
        <v>244</v>
      </c>
      <c r="G131" s="106"/>
      <c r="H131" s="106"/>
      <c r="I131" s="5"/>
      <c r="J131" s="106"/>
      <c r="K131" s="106"/>
      <c r="L131" s="107"/>
      <c r="M131" s="194"/>
      <c r="N131" s="195"/>
      <c r="O131" s="187"/>
      <c r="P131" s="187"/>
      <c r="Q131" s="187"/>
      <c r="R131" s="187"/>
      <c r="S131" s="187"/>
      <c r="T131" s="19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T131" s="100" t="s">
        <v>122</v>
      </c>
      <c r="AU131" s="100" t="s">
        <v>78</v>
      </c>
    </row>
    <row r="132" spans="1:65" s="110" customFormat="1" ht="16.5" customHeight="1">
      <c r="A132" s="106"/>
      <c r="B132" s="107"/>
      <c r="C132" s="197" t="s">
        <v>245</v>
      </c>
      <c r="D132" s="197" t="s">
        <v>166</v>
      </c>
      <c r="E132" s="198" t="s">
        <v>246</v>
      </c>
      <c r="F132" s="199" t="s">
        <v>247</v>
      </c>
      <c r="G132" s="200" t="s">
        <v>162</v>
      </c>
      <c r="H132" s="201">
        <v>46</v>
      </c>
      <c r="I132" s="6"/>
      <c r="J132" s="202">
        <f>ROUND(I132*H132,2)</f>
        <v>0</v>
      </c>
      <c r="K132" s="199" t="s">
        <v>208</v>
      </c>
      <c r="L132" s="203"/>
      <c r="M132" s="204" t="s">
        <v>3</v>
      </c>
      <c r="N132" s="205" t="s">
        <v>42</v>
      </c>
      <c r="O132" s="187"/>
      <c r="P132" s="188">
        <f>O132*H132</f>
        <v>0</v>
      </c>
      <c r="Q132" s="188">
        <v>1.1000000000000001E-3</v>
      </c>
      <c r="R132" s="188">
        <f>Q132*H132</f>
        <v>5.0600000000000006E-2</v>
      </c>
      <c r="S132" s="188">
        <v>0</v>
      </c>
      <c r="T132" s="189">
        <f>S132*H132</f>
        <v>0</v>
      </c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R132" s="190" t="s">
        <v>169</v>
      </c>
      <c r="AT132" s="190" t="s">
        <v>166</v>
      </c>
      <c r="AU132" s="190" t="s">
        <v>78</v>
      </c>
      <c r="AY132" s="100" t="s">
        <v>112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00" t="s">
        <v>76</v>
      </c>
      <c r="BK132" s="191">
        <f>ROUND(I132*H132,2)</f>
        <v>0</v>
      </c>
      <c r="BL132" s="100" t="s">
        <v>140</v>
      </c>
      <c r="BM132" s="190" t="s">
        <v>248</v>
      </c>
    </row>
    <row r="133" spans="1:65" s="206" customFormat="1">
      <c r="B133" s="207"/>
      <c r="D133" s="208" t="s">
        <v>180</v>
      </c>
      <c r="F133" s="209" t="s">
        <v>249</v>
      </c>
      <c r="H133" s="210">
        <v>46</v>
      </c>
      <c r="I133" s="7"/>
      <c r="L133" s="207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78</v>
      </c>
      <c r="AV133" s="206" t="s">
        <v>78</v>
      </c>
      <c r="AW133" s="206" t="s">
        <v>4</v>
      </c>
      <c r="AX133" s="206" t="s">
        <v>76</v>
      </c>
      <c r="AY133" s="214" t="s">
        <v>112</v>
      </c>
    </row>
    <row r="134" spans="1:65" s="110" customFormat="1" ht="24.2" customHeight="1">
      <c r="A134" s="106"/>
      <c r="B134" s="107"/>
      <c r="C134" s="179" t="s">
        <v>250</v>
      </c>
      <c r="D134" s="179" t="s">
        <v>115</v>
      </c>
      <c r="E134" s="180" t="s">
        <v>251</v>
      </c>
      <c r="F134" s="181" t="s">
        <v>252</v>
      </c>
      <c r="G134" s="182" t="s">
        <v>162</v>
      </c>
      <c r="H134" s="183">
        <v>33</v>
      </c>
      <c r="I134" s="4"/>
      <c r="J134" s="184">
        <f>ROUND(I134*H134,2)</f>
        <v>0</v>
      </c>
      <c r="K134" s="181" t="s">
        <v>208</v>
      </c>
      <c r="L134" s="107"/>
      <c r="M134" s="185" t="s">
        <v>3</v>
      </c>
      <c r="N134" s="186" t="s">
        <v>42</v>
      </c>
      <c r="O134" s="187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R134" s="190" t="s">
        <v>140</v>
      </c>
      <c r="AT134" s="190" t="s">
        <v>115</v>
      </c>
      <c r="AU134" s="190" t="s">
        <v>78</v>
      </c>
      <c r="AY134" s="100" t="s">
        <v>112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00" t="s">
        <v>76</v>
      </c>
      <c r="BK134" s="191">
        <f>ROUND(I134*H134,2)</f>
        <v>0</v>
      </c>
      <c r="BL134" s="100" t="s">
        <v>140</v>
      </c>
      <c r="BM134" s="190" t="s">
        <v>253</v>
      </c>
    </row>
    <row r="135" spans="1:65" s="110" customFormat="1">
      <c r="A135" s="106"/>
      <c r="B135" s="107"/>
      <c r="C135" s="106"/>
      <c r="D135" s="192" t="s">
        <v>122</v>
      </c>
      <c r="E135" s="106"/>
      <c r="F135" s="193" t="s">
        <v>254</v>
      </c>
      <c r="G135" s="106"/>
      <c r="H135" s="106"/>
      <c r="I135" s="5"/>
      <c r="J135" s="106"/>
      <c r="K135" s="106"/>
      <c r="L135" s="107"/>
      <c r="M135" s="194"/>
      <c r="N135" s="195"/>
      <c r="O135" s="187"/>
      <c r="P135" s="187"/>
      <c r="Q135" s="187"/>
      <c r="R135" s="187"/>
      <c r="S135" s="187"/>
      <c r="T135" s="19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T135" s="100" t="s">
        <v>122</v>
      </c>
      <c r="AU135" s="100" t="s">
        <v>78</v>
      </c>
    </row>
    <row r="136" spans="1:65" s="110" customFormat="1" ht="16.5" customHeight="1">
      <c r="A136" s="106"/>
      <c r="B136" s="107"/>
      <c r="C136" s="197" t="s">
        <v>255</v>
      </c>
      <c r="D136" s="197" t="s">
        <v>166</v>
      </c>
      <c r="E136" s="198" t="s">
        <v>256</v>
      </c>
      <c r="F136" s="199" t="s">
        <v>257</v>
      </c>
      <c r="G136" s="200" t="s">
        <v>162</v>
      </c>
      <c r="H136" s="201">
        <v>33</v>
      </c>
      <c r="I136" s="6"/>
      <c r="J136" s="202">
        <f>ROUND(I136*H136,2)</f>
        <v>0</v>
      </c>
      <c r="K136" s="199" t="s">
        <v>208</v>
      </c>
      <c r="L136" s="203"/>
      <c r="M136" s="204" t="s">
        <v>3</v>
      </c>
      <c r="N136" s="205" t="s">
        <v>42</v>
      </c>
      <c r="O136" s="187"/>
      <c r="P136" s="188">
        <f>O136*H136</f>
        <v>0</v>
      </c>
      <c r="Q136" s="188">
        <v>2.3999999999999998E-3</v>
      </c>
      <c r="R136" s="188">
        <f>Q136*H136</f>
        <v>7.9199999999999993E-2</v>
      </c>
      <c r="S136" s="188">
        <v>0</v>
      </c>
      <c r="T136" s="189">
        <f>S136*H136</f>
        <v>0</v>
      </c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R136" s="190" t="s">
        <v>169</v>
      </c>
      <c r="AT136" s="190" t="s">
        <v>166</v>
      </c>
      <c r="AU136" s="190" t="s">
        <v>78</v>
      </c>
      <c r="AY136" s="100" t="s">
        <v>112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00" t="s">
        <v>76</v>
      </c>
      <c r="BK136" s="191">
        <f>ROUND(I136*H136,2)</f>
        <v>0</v>
      </c>
      <c r="BL136" s="100" t="s">
        <v>140</v>
      </c>
      <c r="BM136" s="190" t="s">
        <v>258</v>
      </c>
    </row>
    <row r="137" spans="1:65" s="110" customFormat="1" ht="24.2" customHeight="1">
      <c r="A137" s="106"/>
      <c r="B137" s="107"/>
      <c r="C137" s="179" t="s">
        <v>259</v>
      </c>
      <c r="D137" s="179" t="s">
        <v>115</v>
      </c>
      <c r="E137" s="180" t="s">
        <v>260</v>
      </c>
      <c r="F137" s="181" t="s">
        <v>261</v>
      </c>
      <c r="G137" s="182" t="s">
        <v>162</v>
      </c>
      <c r="H137" s="183">
        <v>120</v>
      </c>
      <c r="I137" s="4"/>
      <c r="J137" s="184">
        <f>ROUND(I137*H137,2)</f>
        <v>0</v>
      </c>
      <c r="K137" s="181" t="s">
        <v>208</v>
      </c>
      <c r="L137" s="107"/>
      <c r="M137" s="185" t="s">
        <v>3</v>
      </c>
      <c r="N137" s="186" t="s">
        <v>42</v>
      </c>
      <c r="O137" s="187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R137" s="190" t="s">
        <v>140</v>
      </c>
      <c r="AT137" s="190" t="s">
        <v>115</v>
      </c>
      <c r="AU137" s="190" t="s">
        <v>78</v>
      </c>
      <c r="AY137" s="100" t="s">
        <v>112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00" t="s">
        <v>76</v>
      </c>
      <c r="BK137" s="191">
        <f>ROUND(I137*H137,2)</f>
        <v>0</v>
      </c>
      <c r="BL137" s="100" t="s">
        <v>140</v>
      </c>
      <c r="BM137" s="190" t="s">
        <v>262</v>
      </c>
    </row>
    <row r="138" spans="1:65" s="110" customFormat="1">
      <c r="A138" s="106"/>
      <c r="B138" s="107"/>
      <c r="C138" s="106"/>
      <c r="D138" s="192" t="s">
        <v>122</v>
      </c>
      <c r="E138" s="106"/>
      <c r="F138" s="193" t="s">
        <v>263</v>
      </c>
      <c r="G138" s="106"/>
      <c r="H138" s="106"/>
      <c r="I138" s="5"/>
      <c r="J138" s="106"/>
      <c r="K138" s="106"/>
      <c r="L138" s="107"/>
      <c r="M138" s="194"/>
      <c r="N138" s="195"/>
      <c r="O138" s="187"/>
      <c r="P138" s="187"/>
      <c r="Q138" s="187"/>
      <c r="R138" s="187"/>
      <c r="S138" s="187"/>
      <c r="T138" s="19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T138" s="100" t="s">
        <v>122</v>
      </c>
      <c r="AU138" s="100" t="s">
        <v>78</v>
      </c>
    </row>
    <row r="139" spans="1:65" s="110" customFormat="1" ht="16.5" customHeight="1">
      <c r="A139" s="106"/>
      <c r="B139" s="107"/>
      <c r="C139" s="197" t="s">
        <v>264</v>
      </c>
      <c r="D139" s="197" t="s">
        <v>166</v>
      </c>
      <c r="E139" s="198" t="s">
        <v>265</v>
      </c>
      <c r="F139" s="199" t="s">
        <v>266</v>
      </c>
      <c r="G139" s="200" t="s">
        <v>162</v>
      </c>
      <c r="H139" s="201">
        <v>120</v>
      </c>
      <c r="I139" s="6"/>
      <c r="J139" s="202">
        <f>ROUND(I139*H139,2)</f>
        <v>0</v>
      </c>
      <c r="K139" s="199" t="s">
        <v>3</v>
      </c>
      <c r="L139" s="203"/>
      <c r="M139" s="204" t="s">
        <v>3</v>
      </c>
      <c r="N139" s="205" t="s">
        <v>42</v>
      </c>
      <c r="O139" s="187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R139" s="190" t="s">
        <v>169</v>
      </c>
      <c r="AT139" s="190" t="s">
        <v>166</v>
      </c>
      <c r="AU139" s="190" t="s">
        <v>78</v>
      </c>
      <c r="AY139" s="100" t="s">
        <v>112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00" t="s">
        <v>76</v>
      </c>
      <c r="BK139" s="191">
        <f>ROUND(I139*H139,2)</f>
        <v>0</v>
      </c>
      <c r="BL139" s="100" t="s">
        <v>140</v>
      </c>
      <c r="BM139" s="190" t="s">
        <v>267</v>
      </c>
    </row>
    <row r="140" spans="1:65" s="110" customFormat="1" ht="21.75" customHeight="1">
      <c r="A140" s="106"/>
      <c r="B140" s="107"/>
      <c r="C140" s="179" t="s">
        <v>268</v>
      </c>
      <c r="D140" s="179" t="s">
        <v>115</v>
      </c>
      <c r="E140" s="180" t="s">
        <v>269</v>
      </c>
      <c r="F140" s="181" t="s">
        <v>270</v>
      </c>
      <c r="G140" s="182" t="s">
        <v>194</v>
      </c>
      <c r="H140" s="183">
        <v>12</v>
      </c>
      <c r="I140" s="4"/>
      <c r="J140" s="184">
        <f>ROUND(I140*H140,2)</f>
        <v>0</v>
      </c>
      <c r="K140" s="181" t="s">
        <v>173</v>
      </c>
      <c r="L140" s="107"/>
      <c r="M140" s="185" t="s">
        <v>3</v>
      </c>
      <c r="N140" s="186" t="s">
        <v>42</v>
      </c>
      <c r="O140" s="187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R140" s="190" t="s">
        <v>140</v>
      </c>
      <c r="AT140" s="190" t="s">
        <v>115</v>
      </c>
      <c r="AU140" s="190" t="s">
        <v>78</v>
      </c>
      <c r="AY140" s="100" t="s">
        <v>112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00" t="s">
        <v>76</v>
      </c>
      <c r="BK140" s="191">
        <f>ROUND(I140*H140,2)</f>
        <v>0</v>
      </c>
      <c r="BL140" s="100" t="s">
        <v>140</v>
      </c>
      <c r="BM140" s="190" t="s">
        <v>271</v>
      </c>
    </row>
    <row r="141" spans="1:65" s="110" customFormat="1">
      <c r="A141" s="106"/>
      <c r="B141" s="107"/>
      <c r="C141" s="106"/>
      <c r="D141" s="192" t="s">
        <v>122</v>
      </c>
      <c r="E141" s="106"/>
      <c r="F141" s="193" t="s">
        <v>272</v>
      </c>
      <c r="G141" s="106"/>
      <c r="H141" s="106"/>
      <c r="I141" s="5"/>
      <c r="J141" s="106"/>
      <c r="K141" s="106"/>
      <c r="L141" s="107"/>
      <c r="M141" s="194"/>
      <c r="N141" s="195"/>
      <c r="O141" s="187"/>
      <c r="P141" s="187"/>
      <c r="Q141" s="187"/>
      <c r="R141" s="187"/>
      <c r="S141" s="187"/>
      <c r="T141" s="19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T141" s="100" t="s">
        <v>122</v>
      </c>
      <c r="AU141" s="100" t="s">
        <v>78</v>
      </c>
    </row>
    <row r="142" spans="1:65" s="110" customFormat="1" ht="21.75" customHeight="1">
      <c r="A142" s="106"/>
      <c r="B142" s="107"/>
      <c r="C142" s="179" t="s">
        <v>273</v>
      </c>
      <c r="D142" s="179" t="s">
        <v>115</v>
      </c>
      <c r="E142" s="180" t="s">
        <v>274</v>
      </c>
      <c r="F142" s="181" t="s">
        <v>275</v>
      </c>
      <c r="G142" s="182" t="s">
        <v>194</v>
      </c>
      <c r="H142" s="183">
        <v>96</v>
      </c>
      <c r="I142" s="4"/>
      <c r="J142" s="184">
        <f>ROUND(I142*H142,2)</f>
        <v>0</v>
      </c>
      <c r="K142" s="181" t="s">
        <v>208</v>
      </c>
      <c r="L142" s="107"/>
      <c r="M142" s="185" t="s">
        <v>3</v>
      </c>
      <c r="N142" s="186" t="s">
        <v>42</v>
      </c>
      <c r="O142" s="187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R142" s="190" t="s">
        <v>140</v>
      </c>
      <c r="AT142" s="190" t="s">
        <v>115</v>
      </c>
      <c r="AU142" s="190" t="s">
        <v>78</v>
      </c>
      <c r="AY142" s="100" t="s">
        <v>112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00" t="s">
        <v>76</v>
      </c>
      <c r="BK142" s="191">
        <f>ROUND(I142*H142,2)</f>
        <v>0</v>
      </c>
      <c r="BL142" s="100" t="s">
        <v>140</v>
      </c>
      <c r="BM142" s="190" t="s">
        <v>276</v>
      </c>
    </row>
    <row r="143" spans="1:65" s="110" customFormat="1">
      <c r="A143" s="106"/>
      <c r="B143" s="107"/>
      <c r="C143" s="106"/>
      <c r="D143" s="192" t="s">
        <v>122</v>
      </c>
      <c r="E143" s="106"/>
      <c r="F143" s="193" t="s">
        <v>277</v>
      </c>
      <c r="G143" s="106"/>
      <c r="H143" s="106"/>
      <c r="I143" s="5"/>
      <c r="J143" s="106"/>
      <c r="K143" s="106"/>
      <c r="L143" s="107"/>
      <c r="M143" s="194"/>
      <c r="N143" s="195"/>
      <c r="O143" s="187"/>
      <c r="P143" s="187"/>
      <c r="Q143" s="187"/>
      <c r="R143" s="187"/>
      <c r="S143" s="187"/>
      <c r="T143" s="19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T143" s="100" t="s">
        <v>122</v>
      </c>
      <c r="AU143" s="100" t="s">
        <v>78</v>
      </c>
    </row>
    <row r="144" spans="1:65" s="110" customFormat="1" ht="21.75" customHeight="1">
      <c r="A144" s="106"/>
      <c r="B144" s="107"/>
      <c r="C144" s="179" t="s">
        <v>278</v>
      </c>
      <c r="D144" s="179" t="s">
        <v>115</v>
      </c>
      <c r="E144" s="180" t="s">
        <v>279</v>
      </c>
      <c r="F144" s="181" t="s">
        <v>280</v>
      </c>
      <c r="G144" s="182" t="s">
        <v>194</v>
      </c>
      <c r="H144" s="183">
        <v>40</v>
      </c>
      <c r="I144" s="4"/>
      <c r="J144" s="184">
        <f>ROUND(I144*H144,2)</f>
        <v>0</v>
      </c>
      <c r="K144" s="181" t="s">
        <v>208</v>
      </c>
      <c r="L144" s="107"/>
      <c r="M144" s="185" t="s">
        <v>3</v>
      </c>
      <c r="N144" s="186" t="s">
        <v>42</v>
      </c>
      <c r="O144" s="187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R144" s="190" t="s">
        <v>140</v>
      </c>
      <c r="AT144" s="190" t="s">
        <v>115</v>
      </c>
      <c r="AU144" s="190" t="s">
        <v>78</v>
      </c>
      <c r="AY144" s="100" t="s">
        <v>112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00" t="s">
        <v>76</v>
      </c>
      <c r="BK144" s="191">
        <f>ROUND(I144*H144,2)</f>
        <v>0</v>
      </c>
      <c r="BL144" s="100" t="s">
        <v>140</v>
      </c>
      <c r="BM144" s="190" t="s">
        <v>281</v>
      </c>
    </row>
    <row r="145" spans="1:65" s="110" customFormat="1">
      <c r="A145" s="106"/>
      <c r="B145" s="107"/>
      <c r="C145" s="106"/>
      <c r="D145" s="192" t="s">
        <v>122</v>
      </c>
      <c r="E145" s="106"/>
      <c r="F145" s="193" t="s">
        <v>282</v>
      </c>
      <c r="G145" s="106"/>
      <c r="H145" s="106"/>
      <c r="I145" s="5"/>
      <c r="J145" s="106"/>
      <c r="K145" s="106"/>
      <c r="L145" s="107"/>
      <c r="M145" s="194"/>
      <c r="N145" s="195"/>
      <c r="O145" s="187"/>
      <c r="P145" s="187"/>
      <c r="Q145" s="187"/>
      <c r="R145" s="187"/>
      <c r="S145" s="187"/>
      <c r="T145" s="19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T145" s="100" t="s">
        <v>122</v>
      </c>
      <c r="AU145" s="100" t="s">
        <v>78</v>
      </c>
    </row>
    <row r="146" spans="1:65" s="110" customFormat="1" ht="16.5" customHeight="1">
      <c r="A146" s="106"/>
      <c r="B146" s="107"/>
      <c r="C146" s="179" t="s">
        <v>283</v>
      </c>
      <c r="D146" s="179" t="s">
        <v>115</v>
      </c>
      <c r="E146" s="180" t="s">
        <v>284</v>
      </c>
      <c r="F146" s="181" t="s">
        <v>285</v>
      </c>
      <c r="G146" s="182" t="s">
        <v>194</v>
      </c>
      <c r="H146" s="183">
        <v>96</v>
      </c>
      <c r="I146" s="4"/>
      <c r="J146" s="184">
        <f>ROUND(I146*H146,2)</f>
        <v>0</v>
      </c>
      <c r="K146" s="181" t="s">
        <v>173</v>
      </c>
      <c r="L146" s="107"/>
      <c r="M146" s="185" t="s">
        <v>3</v>
      </c>
      <c r="N146" s="186" t="s">
        <v>42</v>
      </c>
      <c r="O146" s="187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R146" s="190" t="s">
        <v>140</v>
      </c>
      <c r="AT146" s="190" t="s">
        <v>115</v>
      </c>
      <c r="AU146" s="190" t="s">
        <v>78</v>
      </c>
      <c r="AY146" s="100" t="s">
        <v>112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00" t="s">
        <v>76</v>
      </c>
      <c r="BK146" s="191">
        <f>ROUND(I146*H146,2)</f>
        <v>0</v>
      </c>
      <c r="BL146" s="100" t="s">
        <v>140</v>
      </c>
      <c r="BM146" s="190" t="s">
        <v>286</v>
      </c>
    </row>
    <row r="147" spans="1:65" s="110" customFormat="1">
      <c r="A147" s="106"/>
      <c r="B147" s="107"/>
      <c r="C147" s="106"/>
      <c r="D147" s="192" t="s">
        <v>122</v>
      </c>
      <c r="E147" s="106"/>
      <c r="F147" s="193" t="s">
        <v>287</v>
      </c>
      <c r="G147" s="106"/>
      <c r="H147" s="106"/>
      <c r="I147" s="5"/>
      <c r="J147" s="106"/>
      <c r="K147" s="106"/>
      <c r="L147" s="107"/>
      <c r="M147" s="194"/>
      <c r="N147" s="195"/>
      <c r="O147" s="187"/>
      <c r="P147" s="187"/>
      <c r="Q147" s="187"/>
      <c r="R147" s="187"/>
      <c r="S147" s="187"/>
      <c r="T147" s="19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T147" s="100" t="s">
        <v>122</v>
      </c>
      <c r="AU147" s="100" t="s">
        <v>78</v>
      </c>
    </row>
    <row r="148" spans="1:65" s="110" customFormat="1" ht="16.5" customHeight="1">
      <c r="A148" s="106"/>
      <c r="B148" s="107"/>
      <c r="C148" s="197" t="s">
        <v>288</v>
      </c>
      <c r="D148" s="197" t="s">
        <v>166</v>
      </c>
      <c r="E148" s="198" t="s">
        <v>289</v>
      </c>
      <c r="F148" s="199" t="s">
        <v>290</v>
      </c>
      <c r="G148" s="200" t="s">
        <v>194</v>
      </c>
      <c r="H148" s="201">
        <v>96</v>
      </c>
      <c r="I148" s="6"/>
      <c r="J148" s="202">
        <f>ROUND(I148*H148,2)</f>
        <v>0</v>
      </c>
      <c r="K148" s="199" t="s">
        <v>173</v>
      </c>
      <c r="L148" s="203"/>
      <c r="M148" s="204" t="s">
        <v>3</v>
      </c>
      <c r="N148" s="205" t="s">
        <v>42</v>
      </c>
      <c r="O148" s="187"/>
      <c r="P148" s="188">
        <f>O148*H148</f>
        <v>0</v>
      </c>
      <c r="Q148" s="188">
        <v>1.0000000000000001E-5</v>
      </c>
      <c r="R148" s="188">
        <f>Q148*H148</f>
        <v>9.6000000000000013E-4</v>
      </c>
      <c r="S148" s="188">
        <v>0</v>
      </c>
      <c r="T148" s="189">
        <f>S148*H148</f>
        <v>0</v>
      </c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R148" s="190" t="s">
        <v>169</v>
      </c>
      <c r="AT148" s="190" t="s">
        <v>166</v>
      </c>
      <c r="AU148" s="190" t="s">
        <v>78</v>
      </c>
      <c r="AY148" s="100" t="s">
        <v>112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00" t="s">
        <v>76</v>
      </c>
      <c r="BK148" s="191">
        <f>ROUND(I148*H148,2)</f>
        <v>0</v>
      </c>
      <c r="BL148" s="100" t="s">
        <v>140</v>
      </c>
      <c r="BM148" s="190" t="s">
        <v>291</v>
      </c>
    </row>
    <row r="149" spans="1:65" s="110" customFormat="1" ht="21.75" customHeight="1">
      <c r="A149" s="106"/>
      <c r="B149" s="107"/>
      <c r="C149" s="179" t="s">
        <v>292</v>
      </c>
      <c r="D149" s="179" t="s">
        <v>115</v>
      </c>
      <c r="E149" s="180" t="s">
        <v>293</v>
      </c>
      <c r="F149" s="181" t="s">
        <v>294</v>
      </c>
      <c r="G149" s="182" t="s">
        <v>194</v>
      </c>
      <c r="H149" s="183">
        <v>8</v>
      </c>
      <c r="I149" s="4"/>
      <c r="J149" s="184">
        <f>ROUND(I149*H149,2)</f>
        <v>0</v>
      </c>
      <c r="K149" s="181" t="s">
        <v>208</v>
      </c>
      <c r="L149" s="107"/>
      <c r="M149" s="185" t="s">
        <v>3</v>
      </c>
      <c r="N149" s="186" t="s">
        <v>42</v>
      </c>
      <c r="O149" s="187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R149" s="190" t="s">
        <v>140</v>
      </c>
      <c r="AT149" s="190" t="s">
        <v>115</v>
      </c>
      <c r="AU149" s="190" t="s">
        <v>78</v>
      </c>
      <c r="AY149" s="100" t="s">
        <v>112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00" t="s">
        <v>76</v>
      </c>
      <c r="BK149" s="191">
        <f>ROUND(I149*H149,2)</f>
        <v>0</v>
      </c>
      <c r="BL149" s="100" t="s">
        <v>140</v>
      </c>
      <c r="BM149" s="190" t="s">
        <v>295</v>
      </c>
    </row>
    <row r="150" spans="1:65" s="110" customFormat="1">
      <c r="A150" s="106"/>
      <c r="B150" s="107"/>
      <c r="C150" s="106"/>
      <c r="D150" s="192" t="s">
        <v>122</v>
      </c>
      <c r="E150" s="106"/>
      <c r="F150" s="193" t="s">
        <v>296</v>
      </c>
      <c r="G150" s="106"/>
      <c r="H150" s="106"/>
      <c r="I150" s="5"/>
      <c r="J150" s="106"/>
      <c r="K150" s="106"/>
      <c r="L150" s="107"/>
      <c r="M150" s="194"/>
      <c r="N150" s="195"/>
      <c r="O150" s="187"/>
      <c r="P150" s="187"/>
      <c r="Q150" s="187"/>
      <c r="R150" s="187"/>
      <c r="S150" s="187"/>
      <c r="T150" s="19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T150" s="100" t="s">
        <v>122</v>
      </c>
      <c r="AU150" s="100" t="s">
        <v>78</v>
      </c>
    </row>
    <row r="151" spans="1:65" s="110" customFormat="1" ht="16.5" customHeight="1">
      <c r="A151" s="106"/>
      <c r="B151" s="107"/>
      <c r="C151" s="197" t="s">
        <v>297</v>
      </c>
      <c r="D151" s="197" t="s">
        <v>166</v>
      </c>
      <c r="E151" s="198" t="s">
        <v>298</v>
      </c>
      <c r="F151" s="199" t="s">
        <v>299</v>
      </c>
      <c r="G151" s="200" t="s">
        <v>194</v>
      </c>
      <c r="H151" s="201">
        <v>8</v>
      </c>
      <c r="I151" s="6"/>
      <c r="J151" s="202">
        <f>ROUND(I151*H151,2)</f>
        <v>0</v>
      </c>
      <c r="K151" s="199" t="s">
        <v>3</v>
      </c>
      <c r="L151" s="203"/>
      <c r="M151" s="204" t="s">
        <v>3</v>
      </c>
      <c r="N151" s="205" t="s">
        <v>42</v>
      </c>
      <c r="O151" s="187"/>
      <c r="P151" s="188">
        <f>O151*H151</f>
        <v>0</v>
      </c>
      <c r="Q151" s="188">
        <v>5.0000000000000001E-4</v>
      </c>
      <c r="R151" s="188">
        <f>Q151*H151</f>
        <v>4.0000000000000001E-3</v>
      </c>
      <c r="S151" s="188">
        <v>0</v>
      </c>
      <c r="T151" s="189">
        <f>S151*H151</f>
        <v>0</v>
      </c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R151" s="190" t="s">
        <v>169</v>
      </c>
      <c r="AT151" s="190" t="s">
        <v>166</v>
      </c>
      <c r="AU151" s="190" t="s">
        <v>78</v>
      </c>
      <c r="AY151" s="100" t="s">
        <v>112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00" t="s">
        <v>76</v>
      </c>
      <c r="BK151" s="191">
        <f>ROUND(I151*H151,2)</f>
        <v>0</v>
      </c>
      <c r="BL151" s="100" t="s">
        <v>140</v>
      </c>
      <c r="BM151" s="190" t="s">
        <v>300</v>
      </c>
    </row>
    <row r="152" spans="1:65" s="110" customFormat="1" ht="21.75" customHeight="1">
      <c r="A152" s="106"/>
      <c r="B152" s="107"/>
      <c r="C152" s="179" t="s">
        <v>301</v>
      </c>
      <c r="D152" s="179" t="s">
        <v>115</v>
      </c>
      <c r="E152" s="180" t="s">
        <v>302</v>
      </c>
      <c r="F152" s="181" t="s">
        <v>303</v>
      </c>
      <c r="G152" s="182" t="s">
        <v>194</v>
      </c>
      <c r="H152" s="183">
        <v>4</v>
      </c>
      <c r="I152" s="4"/>
      <c r="J152" s="184">
        <f>ROUND(I152*H152,2)</f>
        <v>0</v>
      </c>
      <c r="K152" s="181" t="s">
        <v>173</v>
      </c>
      <c r="L152" s="107"/>
      <c r="M152" s="185" t="s">
        <v>3</v>
      </c>
      <c r="N152" s="186" t="s">
        <v>42</v>
      </c>
      <c r="O152" s="187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R152" s="190" t="s">
        <v>140</v>
      </c>
      <c r="AT152" s="190" t="s">
        <v>115</v>
      </c>
      <c r="AU152" s="190" t="s">
        <v>78</v>
      </c>
      <c r="AY152" s="100" t="s">
        <v>112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00" t="s">
        <v>76</v>
      </c>
      <c r="BK152" s="191">
        <f>ROUND(I152*H152,2)</f>
        <v>0</v>
      </c>
      <c r="BL152" s="100" t="s">
        <v>140</v>
      </c>
      <c r="BM152" s="190" t="s">
        <v>304</v>
      </c>
    </row>
    <row r="153" spans="1:65" s="110" customFormat="1">
      <c r="A153" s="106"/>
      <c r="B153" s="107"/>
      <c r="C153" s="106"/>
      <c r="D153" s="192" t="s">
        <v>122</v>
      </c>
      <c r="E153" s="106"/>
      <c r="F153" s="193" t="s">
        <v>305</v>
      </c>
      <c r="G153" s="106"/>
      <c r="H153" s="106"/>
      <c r="I153" s="5"/>
      <c r="J153" s="106"/>
      <c r="K153" s="106"/>
      <c r="L153" s="107"/>
      <c r="M153" s="194"/>
      <c r="N153" s="195"/>
      <c r="O153" s="187"/>
      <c r="P153" s="187"/>
      <c r="Q153" s="187"/>
      <c r="R153" s="187"/>
      <c r="S153" s="187"/>
      <c r="T153" s="19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T153" s="100" t="s">
        <v>122</v>
      </c>
      <c r="AU153" s="100" t="s">
        <v>78</v>
      </c>
    </row>
    <row r="154" spans="1:65" s="110" customFormat="1" ht="21.75" customHeight="1">
      <c r="A154" s="106"/>
      <c r="B154" s="107"/>
      <c r="C154" s="197" t="s">
        <v>306</v>
      </c>
      <c r="D154" s="197" t="s">
        <v>166</v>
      </c>
      <c r="E154" s="198" t="s">
        <v>307</v>
      </c>
      <c r="F154" s="199" t="s">
        <v>308</v>
      </c>
      <c r="G154" s="200" t="s">
        <v>139</v>
      </c>
      <c r="H154" s="201">
        <v>2</v>
      </c>
      <c r="I154" s="6"/>
      <c r="J154" s="202">
        <f>ROUND(I154*H154,2)</f>
        <v>0</v>
      </c>
      <c r="K154" s="199" t="s">
        <v>3</v>
      </c>
      <c r="L154" s="203"/>
      <c r="M154" s="204" t="s">
        <v>3</v>
      </c>
      <c r="N154" s="205" t="s">
        <v>42</v>
      </c>
      <c r="O154" s="187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R154" s="190" t="s">
        <v>169</v>
      </c>
      <c r="AT154" s="190" t="s">
        <v>166</v>
      </c>
      <c r="AU154" s="190" t="s">
        <v>78</v>
      </c>
      <c r="AY154" s="100" t="s">
        <v>112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00" t="s">
        <v>76</v>
      </c>
      <c r="BK154" s="191">
        <f>ROUND(I154*H154,2)</f>
        <v>0</v>
      </c>
      <c r="BL154" s="100" t="s">
        <v>140</v>
      </c>
      <c r="BM154" s="190" t="s">
        <v>309</v>
      </c>
    </row>
    <row r="155" spans="1:65" s="110" customFormat="1" ht="21.75" customHeight="1">
      <c r="A155" s="106"/>
      <c r="B155" s="107"/>
      <c r="C155" s="197" t="s">
        <v>310</v>
      </c>
      <c r="D155" s="197" t="s">
        <v>166</v>
      </c>
      <c r="E155" s="198" t="s">
        <v>311</v>
      </c>
      <c r="F155" s="199" t="s">
        <v>312</v>
      </c>
      <c r="G155" s="200" t="s">
        <v>139</v>
      </c>
      <c r="H155" s="201">
        <v>2</v>
      </c>
      <c r="I155" s="6"/>
      <c r="J155" s="202">
        <f>ROUND(I155*H155,2)</f>
        <v>0</v>
      </c>
      <c r="K155" s="199" t="s">
        <v>3</v>
      </c>
      <c r="L155" s="203"/>
      <c r="M155" s="204" t="s">
        <v>3</v>
      </c>
      <c r="N155" s="205" t="s">
        <v>42</v>
      </c>
      <c r="O155" s="187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R155" s="190" t="s">
        <v>169</v>
      </c>
      <c r="AT155" s="190" t="s">
        <v>166</v>
      </c>
      <c r="AU155" s="190" t="s">
        <v>78</v>
      </c>
      <c r="AY155" s="100" t="s">
        <v>112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00" t="s">
        <v>76</v>
      </c>
      <c r="BK155" s="191">
        <f>ROUND(I155*H155,2)</f>
        <v>0</v>
      </c>
      <c r="BL155" s="100" t="s">
        <v>140</v>
      </c>
      <c r="BM155" s="190" t="s">
        <v>313</v>
      </c>
    </row>
    <row r="156" spans="1:65" s="110" customFormat="1" ht="16.5" customHeight="1">
      <c r="A156" s="106"/>
      <c r="B156" s="107"/>
      <c r="C156" s="179" t="s">
        <v>314</v>
      </c>
      <c r="D156" s="179" t="s">
        <v>115</v>
      </c>
      <c r="E156" s="180" t="s">
        <v>315</v>
      </c>
      <c r="F156" s="181" t="s">
        <v>316</v>
      </c>
      <c r="G156" s="182" t="s">
        <v>194</v>
      </c>
      <c r="H156" s="183">
        <v>6</v>
      </c>
      <c r="I156" s="4"/>
      <c r="J156" s="184">
        <f>ROUND(I156*H156,2)</f>
        <v>0</v>
      </c>
      <c r="K156" s="181" t="s">
        <v>173</v>
      </c>
      <c r="L156" s="107"/>
      <c r="M156" s="185" t="s">
        <v>3</v>
      </c>
      <c r="N156" s="186" t="s">
        <v>42</v>
      </c>
      <c r="O156" s="187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R156" s="190" t="s">
        <v>140</v>
      </c>
      <c r="AT156" s="190" t="s">
        <v>115</v>
      </c>
      <c r="AU156" s="190" t="s">
        <v>78</v>
      </c>
      <c r="AY156" s="100" t="s">
        <v>112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00" t="s">
        <v>76</v>
      </c>
      <c r="BK156" s="191">
        <f>ROUND(I156*H156,2)</f>
        <v>0</v>
      </c>
      <c r="BL156" s="100" t="s">
        <v>140</v>
      </c>
      <c r="BM156" s="190" t="s">
        <v>317</v>
      </c>
    </row>
    <row r="157" spans="1:65" s="110" customFormat="1">
      <c r="A157" s="106"/>
      <c r="B157" s="107"/>
      <c r="C157" s="106"/>
      <c r="D157" s="192" t="s">
        <v>122</v>
      </c>
      <c r="E157" s="106"/>
      <c r="F157" s="193" t="s">
        <v>318</v>
      </c>
      <c r="G157" s="106"/>
      <c r="H157" s="106"/>
      <c r="I157" s="5"/>
      <c r="J157" s="106"/>
      <c r="K157" s="106"/>
      <c r="L157" s="107"/>
      <c r="M157" s="194"/>
      <c r="N157" s="195"/>
      <c r="O157" s="187"/>
      <c r="P157" s="187"/>
      <c r="Q157" s="187"/>
      <c r="R157" s="187"/>
      <c r="S157" s="187"/>
      <c r="T157" s="19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T157" s="100" t="s">
        <v>122</v>
      </c>
      <c r="AU157" s="100" t="s">
        <v>78</v>
      </c>
    </row>
    <row r="158" spans="1:65" s="110" customFormat="1" ht="16.5" customHeight="1">
      <c r="A158" s="106"/>
      <c r="B158" s="107"/>
      <c r="C158" s="197" t="s">
        <v>319</v>
      </c>
      <c r="D158" s="197" t="s">
        <v>166</v>
      </c>
      <c r="E158" s="198" t="s">
        <v>320</v>
      </c>
      <c r="F158" s="199" t="s">
        <v>321</v>
      </c>
      <c r="G158" s="200" t="s">
        <v>194</v>
      </c>
      <c r="H158" s="201">
        <v>6</v>
      </c>
      <c r="I158" s="6"/>
      <c r="J158" s="202">
        <f>ROUND(I158*H158,2)</f>
        <v>0</v>
      </c>
      <c r="K158" s="199" t="s">
        <v>3</v>
      </c>
      <c r="L158" s="203"/>
      <c r="M158" s="204" t="s">
        <v>3</v>
      </c>
      <c r="N158" s="205" t="s">
        <v>42</v>
      </c>
      <c r="O158" s="187"/>
      <c r="P158" s="188">
        <f>O158*H158</f>
        <v>0</v>
      </c>
      <c r="Q158" s="188">
        <v>3.2000000000000003E-4</v>
      </c>
      <c r="R158" s="188">
        <f>Q158*H158</f>
        <v>1.9200000000000003E-3</v>
      </c>
      <c r="S158" s="188">
        <v>0</v>
      </c>
      <c r="T158" s="189">
        <f>S158*H158</f>
        <v>0</v>
      </c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R158" s="190" t="s">
        <v>169</v>
      </c>
      <c r="AT158" s="190" t="s">
        <v>166</v>
      </c>
      <c r="AU158" s="190" t="s">
        <v>78</v>
      </c>
      <c r="AY158" s="100" t="s">
        <v>112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00" t="s">
        <v>76</v>
      </c>
      <c r="BK158" s="191">
        <f>ROUND(I158*H158,2)</f>
        <v>0</v>
      </c>
      <c r="BL158" s="100" t="s">
        <v>140</v>
      </c>
      <c r="BM158" s="190" t="s">
        <v>322</v>
      </c>
    </row>
    <row r="159" spans="1:65" s="110" customFormat="1" ht="21.75" customHeight="1">
      <c r="A159" s="106"/>
      <c r="B159" s="107"/>
      <c r="C159" s="179" t="s">
        <v>323</v>
      </c>
      <c r="D159" s="179" t="s">
        <v>115</v>
      </c>
      <c r="E159" s="180" t="s">
        <v>324</v>
      </c>
      <c r="F159" s="181" t="s">
        <v>325</v>
      </c>
      <c r="G159" s="182" t="s">
        <v>194</v>
      </c>
      <c r="H159" s="183">
        <v>24</v>
      </c>
      <c r="I159" s="4"/>
      <c r="J159" s="184">
        <f>ROUND(I159*H159,2)</f>
        <v>0</v>
      </c>
      <c r="K159" s="181" t="s">
        <v>173</v>
      </c>
      <c r="L159" s="107"/>
      <c r="M159" s="185" t="s">
        <v>3</v>
      </c>
      <c r="N159" s="186" t="s">
        <v>42</v>
      </c>
      <c r="O159" s="187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R159" s="190" t="s">
        <v>140</v>
      </c>
      <c r="AT159" s="190" t="s">
        <v>115</v>
      </c>
      <c r="AU159" s="190" t="s">
        <v>78</v>
      </c>
      <c r="AY159" s="100" t="s">
        <v>112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00" t="s">
        <v>76</v>
      </c>
      <c r="BK159" s="191">
        <f>ROUND(I159*H159,2)</f>
        <v>0</v>
      </c>
      <c r="BL159" s="100" t="s">
        <v>140</v>
      </c>
      <c r="BM159" s="190" t="s">
        <v>326</v>
      </c>
    </row>
    <row r="160" spans="1:65" s="110" customFormat="1">
      <c r="A160" s="106"/>
      <c r="B160" s="107"/>
      <c r="C160" s="106"/>
      <c r="D160" s="192" t="s">
        <v>122</v>
      </c>
      <c r="E160" s="106"/>
      <c r="F160" s="193" t="s">
        <v>327</v>
      </c>
      <c r="G160" s="106"/>
      <c r="H160" s="106"/>
      <c r="I160" s="5"/>
      <c r="J160" s="106"/>
      <c r="K160" s="106"/>
      <c r="L160" s="107"/>
      <c r="M160" s="194"/>
      <c r="N160" s="195"/>
      <c r="O160" s="187"/>
      <c r="P160" s="187"/>
      <c r="Q160" s="187"/>
      <c r="R160" s="187"/>
      <c r="S160" s="187"/>
      <c r="T160" s="19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T160" s="100" t="s">
        <v>122</v>
      </c>
      <c r="AU160" s="100" t="s">
        <v>78</v>
      </c>
    </row>
    <row r="161" spans="1:65" s="110" customFormat="1" ht="24.2" customHeight="1">
      <c r="A161" s="106"/>
      <c r="B161" s="107"/>
      <c r="C161" s="197" t="s">
        <v>328</v>
      </c>
      <c r="D161" s="197" t="s">
        <v>166</v>
      </c>
      <c r="E161" s="198" t="s">
        <v>329</v>
      </c>
      <c r="F161" s="199" t="s">
        <v>330</v>
      </c>
      <c r="G161" s="200" t="s">
        <v>139</v>
      </c>
      <c r="H161" s="201">
        <v>24</v>
      </c>
      <c r="I161" s="6"/>
      <c r="J161" s="202">
        <f>ROUND(I161*H161,2)</f>
        <v>0</v>
      </c>
      <c r="K161" s="199" t="s">
        <v>3</v>
      </c>
      <c r="L161" s="203"/>
      <c r="M161" s="204" t="s">
        <v>3</v>
      </c>
      <c r="N161" s="205" t="s">
        <v>42</v>
      </c>
      <c r="O161" s="187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R161" s="190" t="s">
        <v>169</v>
      </c>
      <c r="AT161" s="190" t="s">
        <v>166</v>
      </c>
      <c r="AU161" s="190" t="s">
        <v>78</v>
      </c>
      <c r="AY161" s="100" t="s">
        <v>112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00" t="s">
        <v>76</v>
      </c>
      <c r="BK161" s="191">
        <f>ROUND(I161*H161,2)</f>
        <v>0</v>
      </c>
      <c r="BL161" s="100" t="s">
        <v>140</v>
      </c>
      <c r="BM161" s="190" t="s">
        <v>331</v>
      </c>
    </row>
    <row r="162" spans="1:65" s="110" customFormat="1" ht="24.2" customHeight="1">
      <c r="A162" s="106"/>
      <c r="B162" s="107"/>
      <c r="C162" s="179" t="s">
        <v>332</v>
      </c>
      <c r="D162" s="179" t="s">
        <v>115</v>
      </c>
      <c r="E162" s="180" t="s">
        <v>333</v>
      </c>
      <c r="F162" s="181" t="s">
        <v>334</v>
      </c>
      <c r="G162" s="182" t="s">
        <v>162</v>
      </c>
      <c r="H162" s="183">
        <v>202</v>
      </c>
      <c r="I162" s="4"/>
      <c r="J162" s="184">
        <f>ROUND(I162*H162,2)</f>
        <v>0</v>
      </c>
      <c r="K162" s="181" t="s">
        <v>119</v>
      </c>
      <c r="L162" s="107"/>
      <c r="M162" s="185" t="s">
        <v>3</v>
      </c>
      <c r="N162" s="186" t="s">
        <v>42</v>
      </c>
      <c r="O162" s="187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R162" s="190" t="s">
        <v>140</v>
      </c>
      <c r="AT162" s="190" t="s">
        <v>115</v>
      </c>
      <c r="AU162" s="190" t="s">
        <v>78</v>
      </c>
      <c r="AY162" s="100" t="s">
        <v>112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00" t="s">
        <v>76</v>
      </c>
      <c r="BK162" s="191">
        <f>ROUND(I162*H162,2)</f>
        <v>0</v>
      </c>
      <c r="BL162" s="100" t="s">
        <v>140</v>
      </c>
      <c r="BM162" s="190" t="s">
        <v>335</v>
      </c>
    </row>
    <row r="163" spans="1:65" s="110" customFormat="1">
      <c r="A163" s="106"/>
      <c r="B163" s="107"/>
      <c r="C163" s="106"/>
      <c r="D163" s="192" t="s">
        <v>122</v>
      </c>
      <c r="E163" s="106"/>
      <c r="F163" s="193" t="s">
        <v>336</v>
      </c>
      <c r="G163" s="106"/>
      <c r="H163" s="106"/>
      <c r="I163" s="5"/>
      <c r="J163" s="106"/>
      <c r="K163" s="106"/>
      <c r="L163" s="107"/>
      <c r="M163" s="194"/>
      <c r="N163" s="195"/>
      <c r="O163" s="187"/>
      <c r="P163" s="187"/>
      <c r="Q163" s="187"/>
      <c r="R163" s="187"/>
      <c r="S163" s="187"/>
      <c r="T163" s="19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T163" s="100" t="s">
        <v>122</v>
      </c>
      <c r="AU163" s="100" t="s">
        <v>78</v>
      </c>
    </row>
    <row r="164" spans="1:65" s="110" customFormat="1" ht="16.5" customHeight="1">
      <c r="A164" s="106"/>
      <c r="B164" s="107"/>
      <c r="C164" s="197" t="s">
        <v>337</v>
      </c>
      <c r="D164" s="197" t="s">
        <v>166</v>
      </c>
      <c r="E164" s="198" t="s">
        <v>338</v>
      </c>
      <c r="F164" s="199" t="s">
        <v>339</v>
      </c>
      <c r="G164" s="200" t="s">
        <v>166</v>
      </c>
      <c r="H164" s="201">
        <v>202</v>
      </c>
      <c r="I164" s="6"/>
      <c r="J164" s="202">
        <f>ROUND(I164*H164,2)</f>
        <v>0</v>
      </c>
      <c r="K164" s="199" t="s">
        <v>3</v>
      </c>
      <c r="L164" s="203"/>
      <c r="M164" s="204" t="s">
        <v>3</v>
      </c>
      <c r="N164" s="205" t="s">
        <v>42</v>
      </c>
      <c r="O164" s="187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R164" s="190" t="s">
        <v>169</v>
      </c>
      <c r="AT164" s="190" t="s">
        <v>166</v>
      </c>
      <c r="AU164" s="190" t="s">
        <v>78</v>
      </c>
      <c r="AY164" s="100" t="s">
        <v>112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00" t="s">
        <v>76</v>
      </c>
      <c r="BK164" s="191">
        <f>ROUND(I164*H164,2)</f>
        <v>0</v>
      </c>
      <c r="BL164" s="100" t="s">
        <v>140</v>
      </c>
      <c r="BM164" s="190" t="s">
        <v>340</v>
      </c>
    </row>
    <row r="165" spans="1:65" s="110" customFormat="1" ht="24.2" customHeight="1">
      <c r="A165" s="106"/>
      <c r="B165" s="107"/>
      <c r="C165" s="179" t="s">
        <v>341</v>
      </c>
      <c r="D165" s="179" t="s">
        <v>115</v>
      </c>
      <c r="E165" s="180" t="s">
        <v>342</v>
      </c>
      <c r="F165" s="181" t="s">
        <v>343</v>
      </c>
      <c r="G165" s="182" t="s">
        <v>194</v>
      </c>
      <c r="H165" s="183">
        <v>220</v>
      </c>
      <c r="I165" s="4"/>
      <c r="J165" s="184">
        <f>ROUND(I165*H165,2)</f>
        <v>0</v>
      </c>
      <c r="K165" s="181" t="s">
        <v>173</v>
      </c>
      <c r="L165" s="107"/>
      <c r="M165" s="185" t="s">
        <v>3</v>
      </c>
      <c r="N165" s="186" t="s">
        <v>42</v>
      </c>
      <c r="O165" s="187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R165" s="190" t="s">
        <v>140</v>
      </c>
      <c r="AT165" s="190" t="s">
        <v>115</v>
      </c>
      <c r="AU165" s="190" t="s">
        <v>78</v>
      </c>
      <c r="AY165" s="100" t="s">
        <v>112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00" t="s">
        <v>76</v>
      </c>
      <c r="BK165" s="191">
        <f>ROUND(I165*H165,2)</f>
        <v>0</v>
      </c>
      <c r="BL165" s="100" t="s">
        <v>140</v>
      </c>
      <c r="BM165" s="190" t="s">
        <v>344</v>
      </c>
    </row>
    <row r="166" spans="1:65" s="110" customFormat="1">
      <c r="A166" s="106"/>
      <c r="B166" s="107"/>
      <c r="C166" s="106"/>
      <c r="D166" s="192" t="s">
        <v>122</v>
      </c>
      <c r="E166" s="106"/>
      <c r="F166" s="193" t="s">
        <v>345</v>
      </c>
      <c r="G166" s="106"/>
      <c r="H166" s="106"/>
      <c r="I166" s="5"/>
      <c r="J166" s="106"/>
      <c r="K166" s="106"/>
      <c r="L166" s="107"/>
      <c r="M166" s="194"/>
      <c r="N166" s="195"/>
      <c r="O166" s="187"/>
      <c r="P166" s="187"/>
      <c r="Q166" s="187"/>
      <c r="R166" s="187"/>
      <c r="S166" s="187"/>
      <c r="T166" s="19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T166" s="100" t="s">
        <v>122</v>
      </c>
      <c r="AU166" s="100" t="s">
        <v>78</v>
      </c>
    </row>
    <row r="167" spans="1:65" s="110" customFormat="1" ht="16.5" customHeight="1">
      <c r="A167" s="106"/>
      <c r="B167" s="107"/>
      <c r="C167" s="197" t="s">
        <v>346</v>
      </c>
      <c r="D167" s="197" t="s">
        <v>166</v>
      </c>
      <c r="E167" s="198" t="s">
        <v>347</v>
      </c>
      <c r="F167" s="199" t="s">
        <v>348</v>
      </c>
      <c r="G167" s="200" t="s">
        <v>194</v>
      </c>
      <c r="H167" s="201">
        <v>106</v>
      </c>
      <c r="I167" s="6"/>
      <c r="J167" s="202">
        <f>ROUND(I167*H167,2)</f>
        <v>0</v>
      </c>
      <c r="K167" s="199" t="s">
        <v>3</v>
      </c>
      <c r="L167" s="203"/>
      <c r="M167" s="204" t="s">
        <v>3</v>
      </c>
      <c r="N167" s="205" t="s">
        <v>42</v>
      </c>
      <c r="O167" s="187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R167" s="190" t="s">
        <v>169</v>
      </c>
      <c r="AT167" s="190" t="s">
        <v>166</v>
      </c>
      <c r="AU167" s="190" t="s">
        <v>78</v>
      </c>
      <c r="AY167" s="100" t="s">
        <v>112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00" t="s">
        <v>76</v>
      </c>
      <c r="BK167" s="191">
        <f>ROUND(I167*H167,2)</f>
        <v>0</v>
      </c>
      <c r="BL167" s="100" t="s">
        <v>140</v>
      </c>
      <c r="BM167" s="190" t="s">
        <v>349</v>
      </c>
    </row>
    <row r="168" spans="1:65" s="110" customFormat="1" ht="16.5" customHeight="1">
      <c r="A168" s="106"/>
      <c r="B168" s="107"/>
      <c r="C168" s="197" t="s">
        <v>350</v>
      </c>
      <c r="D168" s="197" t="s">
        <v>166</v>
      </c>
      <c r="E168" s="198" t="s">
        <v>351</v>
      </c>
      <c r="F168" s="199" t="s">
        <v>352</v>
      </c>
      <c r="G168" s="200" t="s">
        <v>194</v>
      </c>
      <c r="H168" s="201">
        <v>1260</v>
      </c>
      <c r="I168" s="6"/>
      <c r="J168" s="202">
        <f>ROUND(I168*H168,2)</f>
        <v>0</v>
      </c>
      <c r="K168" s="199" t="s">
        <v>3</v>
      </c>
      <c r="L168" s="203"/>
      <c r="M168" s="204" t="s">
        <v>3</v>
      </c>
      <c r="N168" s="205" t="s">
        <v>42</v>
      </c>
      <c r="O168" s="187"/>
      <c r="P168" s="188">
        <f>O168*H168</f>
        <v>0</v>
      </c>
      <c r="Q168" s="188">
        <v>4.0000000000000002E-4</v>
      </c>
      <c r="R168" s="188">
        <f>Q168*H168</f>
        <v>0.504</v>
      </c>
      <c r="S168" s="188">
        <v>0</v>
      </c>
      <c r="T168" s="189">
        <f>S168*H168</f>
        <v>0</v>
      </c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R168" s="190" t="s">
        <v>169</v>
      </c>
      <c r="AT168" s="190" t="s">
        <v>166</v>
      </c>
      <c r="AU168" s="190" t="s">
        <v>78</v>
      </c>
      <c r="AY168" s="100" t="s">
        <v>112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00" t="s">
        <v>76</v>
      </c>
      <c r="BK168" s="191">
        <f>ROUND(I168*H168,2)</f>
        <v>0</v>
      </c>
      <c r="BL168" s="100" t="s">
        <v>140</v>
      </c>
      <c r="BM168" s="190" t="s">
        <v>353</v>
      </c>
    </row>
    <row r="169" spans="1:65" s="110" customFormat="1" ht="19.5">
      <c r="A169" s="106"/>
      <c r="B169" s="107"/>
      <c r="C169" s="106"/>
      <c r="D169" s="208" t="s">
        <v>234</v>
      </c>
      <c r="E169" s="106"/>
      <c r="F169" s="215" t="s">
        <v>354</v>
      </c>
      <c r="G169" s="106"/>
      <c r="H169" s="106"/>
      <c r="I169" s="5"/>
      <c r="J169" s="106"/>
      <c r="K169" s="106"/>
      <c r="L169" s="107"/>
      <c r="M169" s="194"/>
      <c r="N169" s="195"/>
      <c r="O169" s="187"/>
      <c r="P169" s="187"/>
      <c r="Q169" s="187"/>
      <c r="R169" s="187"/>
      <c r="S169" s="187"/>
      <c r="T169" s="19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T169" s="100" t="s">
        <v>234</v>
      </c>
      <c r="AU169" s="100" t="s">
        <v>78</v>
      </c>
    </row>
    <row r="170" spans="1:65" s="110" customFormat="1" ht="16.5" customHeight="1">
      <c r="A170" s="106"/>
      <c r="B170" s="107"/>
      <c r="C170" s="197" t="s">
        <v>355</v>
      </c>
      <c r="D170" s="197" t="s">
        <v>166</v>
      </c>
      <c r="E170" s="198" t="s">
        <v>356</v>
      </c>
      <c r="F170" s="199" t="s">
        <v>357</v>
      </c>
      <c r="G170" s="200" t="s">
        <v>194</v>
      </c>
      <c r="H170" s="201">
        <v>130</v>
      </c>
      <c r="I170" s="6"/>
      <c r="J170" s="202">
        <f>ROUND(I170*H170,2)</f>
        <v>0</v>
      </c>
      <c r="K170" s="199" t="s">
        <v>3</v>
      </c>
      <c r="L170" s="203"/>
      <c r="M170" s="204" t="s">
        <v>3</v>
      </c>
      <c r="N170" s="205" t="s">
        <v>42</v>
      </c>
      <c r="O170" s="187"/>
      <c r="P170" s="188">
        <f>O170*H170</f>
        <v>0</v>
      </c>
      <c r="Q170" s="188">
        <v>2.0000000000000002E-5</v>
      </c>
      <c r="R170" s="188">
        <f>Q170*H170</f>
        <v>2.6000000000000003E-3</v>
      </c>
      <c r="S170" s="188">
        <v>0</v>
      </c>
      <c r="T170" s="189">
        <f>S170*H170</f>
        <v>0</v>
      </c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R170" s="190" t="s">
        <v>169</v>
      </c>
      <c r="AT170" s="190" t="s">
        <v>166</v>
      </c>
      <c r="AU170" s="190" t="s">
        <v>78</v>
      </c>
      <c r="AY170" s="100" t="s">
        <v>112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00" t="s">
        <v>76</v>
      </c>
      <c r="BK170" s="191">
        <f>ROUND(I170*H170,2)</f>
        <v>0</v>
      </c>
      <c r="BL170" s="100" t="s">
        <v>140</v>
      </c>
      <c r="BM170" s="190" t="s">
        <v>358</v>
      </c>
    </row>
    <row r="171" spans="1:65" s="110" customFormat="1" ht="16.5" customHeight="1">
      <c r="A171" s="106"/>
      <c r="B171" s="107"/>
      <c r="C171" s="197" t="s">
        <v>359</v>
      </c>
      <c r="D171" s="197" t="s">
        <v>166</v>
      </c>
      <c r="E171" s="198" t="s">
        <v>360</v>
      </c>
      <c r="F171" s="199" t="s">
        <v>361</v>
      </c>
      <c r="G171" s="200" t="s">
        <v>194</v>
      </c>
      <c r="H171" s="201">
        <v>416</v>
      </c>
      <c r="I171" s="6"/>
      <c r="J171" s="202">
        <f>ROUND(I171*H171,2)</f>
        <v>0</v>
      </c>
      <c r="K171" s="199" t="s">
        <v>3</v>
      </c>
      <c r="L171" s="203"/>
      <c r="M171" s="204" t="s">
        <v>3</v>
      </c>
      <c r="N171" s="205" t="s">
        <v>42</v>
      </c>
      <c r="O171" s="187"/>
      <c r="P171" s="188">
        <f>O171*H171</f>
        <v>0</v>
      </c>
      <c r="Q171" s="188">
        <v>3.0000000000000001E-5</v>
      </c>
      <c r="R171" s="188">
        <f>Q171*H171</f>
        <v>1.248E-2</v>
      </c>
      <c r="S171" s="188">
        <v>0</v>
      </c>
      <c r="T171" s="189">
        <f>S171*H171</f>
        <v>0</v>
      </c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R171" s="190" t="s">
        <v>169</v>
      </c>
      <c r="AT171" s="190" t="s">
        <v>166</v>
      </c>
      <c r="AU171" s="190" t="s">
        <v>78</v>
      </c>
      <c r="AY171" s="100" t="s">
        <v>112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00" t="s">
        <v>76</v>
      </c>
      <c r="BK171" s="191">
        <f>ROUND(I171*H171,2)</f>
        <v>0</v>
      </c>
      <c r="BL171" s="100" t="s">
        <v>140</v>
      </c>
      <c r="BM171" s="190" t="s">
        <v>362</v>
      </c>
    </row>
    <row r="172" spans="1:65" s="110" customFormat="1" ht="16.5" customHeight="1">
      <c r="A172" s="106"/>
      <c r="B172" s="107"/>
      <c r="C172" s="197" t="s">
        <v>363</v>
      </c>
      <c r="D172" s="197" t="s">
        <v>166</v>
      </c>
      <c r="E172" s="198" t="s">
        <v>364</v>
      </c>
      <c r="F172" s="199" t="s">
        <v>365</v>
      </c>
      <c r="G172" s="200" t="s">
        <v>194</v>
      </c>
      <c r="H172" s="201">
        <v>130</v>
      </c>
      <c r="I172" s="6"/>
      <c r="J172" s="202">
        <f>ROUND(I172*H172,2)</f>
        <v>0</v>
      </c>
      <c r="K172" s="199" t="s">
        <v>3</v>
      </c>
      <c r="L172" s="203"/>
      <c r="M172" s="204" t="s">
        <v>3</v>
      </c>
      <c r="N172" s="205" t="s">
        <v>42</v>
      </c>
      <c r="O172" s="187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R172" s="190" t="s">
        <v>169</v>
      </c>
      <c r="AT172" s="190" t="s">
        <v>166</v>
      </c>
      <c r="AU172" s="190" t="s">
        <v>78</v>
      </c>
      <c r="AY172" s="100" t="s">
        <v>112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00" t="s">
        <v>76</v>
      </c>
      <c r="BK172" s="191">
        <f>ROUND(I172*H172,2)</f>
        <v>0</v>
      </c>
      <c r="BL172" s="100" t="s">
        <v>140</v>
      </c>
      <c r="BM172" s="190" t="s">
        <v>366</v>
      </c>
    </row>
    <row r="173" spans="1:65" s="110" customFormat="1" ht="16.5" customHeight="1">
      <c r="A173" s="106"/>
      <c r="B173" s="107"/>
      <c r="C173" s="179" t="s">
        <v>367</v>
      </c>
      <c r="D173" s="179" t="s">
        <v>115</v>
      </c>
      <c r="E173" s="180" t="s">
        <v>368</v>
      </c>
      <c r="F173" s="181" t="s">
        <v>369</v>
      </c>
      <c r="G173" s="182" t="s">
        <v>194</v>
      </c>
      <c r="H173" s="183">
        <v>220</v>
      </c>
      <c r="I173" s="4"/>
      <c r="J173" s="184">
        <f>ROUND(I173*H173,2)</f>
        <v>0</v>
      </c>
      <c r="K173" s="181" t="s">
        <v>173</v>
      </c>
      <c r="L173" s="107"/>
      <c r="M173" s="185" t="s">
        <v>3</v>
      </c>
      <c r="N173" s="186" t="s">
        <v>42</v>
      </c>
      <c r="O173" s="187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R173" s="190" t="s">
        <v>140</v>
      </c>
      <c r="AT173" s="190" t="s">
        <v>115</v>
      </c>
      <c r="AU173" s="190" t="s">
        <v>78</v>
      </c>
      <c r="AY173" s="100" t="s">
        <v>112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00" t="s">
        <v>76</v>
      </c>
      <c r="BK173" s="191">
        <f>ROUND(I173*H173,2)</f>
        <v>0</v>
      </c>
      <c r="BL173" s="100" t="s">
        <v>140</v>
      </c>
      <c r="BM173" s="190" t="s">
        <v>370</v>
      </c>
    </row>
    <row r="174" spans="1:65" s="110" customFormat="1">
      <c r="A174" s="106"/>
      <c r="B174" s="107"/>
      <c r="C174" s="106"/>
      <c r="D174" s="192" t="s">
        <v>122</v>
      </c>
      <c r="E174" s="106"/>
      <c r="F174" s="193" t="s">
        <v>371</v>
      </c>
      <c r="G174" s="106"/>
      <c r="H174" s="106"/>
      <c r="I174" s="5"/>
      <c r="J174" s="106"/>
      <c r="K174" s="106"/>
      <c r="L174" s="107"/>
      <c r="M174" s="194"/>
      <c r="N174" s="195"/>
      <c r="O174" s="187"/>
      <c r="P174" s="187"/>
      <c r="Q174" s="187"/>
      <c r="R174" s="187"/>
      <c r="S174" s="187"/>
      <c r="T174" s="19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T174" s="100" t="s">
        <v>122</v>
      </c>
      <c r="AU174" s="100" t="s">
        <v>78</v>
      </c>
    </row>
    <row r="175" spans="1:65" s="110" customFormat="1" ht="16.5" customHeight="1">
      <c r="A175" s="106"/>
      <c r="B175" s="107"/>
      <c r="C175" s="197" t="s">
        <v>372</v>
      </c>
      <c r="D175" s="197" t="s">
        <v>166</v>
      </c>
      <c r="E175" s="198" t="s">
        <v>373</v>
      </c>
      <c r="F175" s="199" t="s">
        <v>374</v>
      </c>
      <c r="G175" s="200" t="s">
        <v>194</v>
      </c>
      <c r="H175" s="201">
        <v>220</v>
      </c>
      <c r="I175" s="6"/>
      <c r="J175" s="202">
        <f>ROUND(I175*H175,2)</f>
        <v>0</v>
      </c>
      <c r="K175" s="199" t="s">
        <v>173</v>
      </c>
      <c r="L175" s="203"/>
      <c r="M175" s="204" t="s">
        <v>3</v>
      </c>
      <c r="N175" s="205" t="s">
        <v>42</v>
      </c>
      <c r="O175" s="187"/>
      <c r="P175" s="188">
        <f>O175*H175</f>
        <v>0</v>
      </c>
      <c r="Q175" s="188">
        <v>2.2499999999999999E-2</v>
      </c>
      <c r="R175" s="188">
        <f>Q175*H175</f>
        <v>4.95</v>
      </c>
      <c r="S175" s="188">
        <v>0</v>
      </c>
      <c r="T175" s="189">
        <f>S175*H175</f>
        <v>0</v>
      </c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R175" s="190" t="s">
        <v>169</v>
      </c>
      <c r="AT175" s="190" t="s">
        <v>166</v>
      </c>
      <c r="AU175" s="190" t="s">
        <v>78</v>
      </c>
      <c r="AY175" s="100" t="s">
        <v>112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00" t="s">
        <v>76</v>
      </c>
      <c r="BK175" s="191">
        <f>ROUND(I175*H175,2)</f>
        <v>0</v>
      </c>
      <c r="BL175" s="100" t="s">
        <v>140</v>
      </c>
      <c r="BM175" s="190" t="s">
        <v>375</v>
      </c>
    </row>
    <row r="176" spans="1:65" s="110" customFormat="1" ht="24.2" customHeight="1">
      <c r="A176" s="106"/>
      <c r="B176" s="107"/>
      <c r="C176" s="179" t="s">
        <v>376</v>
      </c>
      <c r="D176" s="179" t="s">
        <v>115</v>
      </c>
      <c r="E176" s="180" t="s">
        <v>377</v>
      </c>
      <c r="F176" s="181" t="s">
        <v>378</v>
      </c>
      <c r="G176" s="182" t="s">
        <v>194</v>
      </c>
      <c r="H176" s="183">
        <v>4</v>
      </c>
      <c r="I176" s="4"/>
      <c r="J176" s="184">
        <f>ROUND(I176*H176,2)</f>
        <v>0</v>
      </c>
      <c r="K176" s="181" t="s">
        <v>208</v>
      </c>
      <c r="L176" s="107"/>
      <c r="M176" s="185" t="s">
        <v>3</v>
      </c>
      <c r="N176" s="186" t="s">
        <v>42</v>
      </c>
      <c r="O176" s="187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R176" s="190" t="s">
        <v>140</v>
      </c>
      <c r="AT176" s="190" t="s">
        <v>115</v>
      </c>
      <c r="AU176" s="190" t="s">
        <v>78</v>
      </c>
      <c r="AY176" s="100" t="s">
        <v>112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00" t="s">
        <v>76</v>
      </c>
      <c r="BK176" s="191">
        <f>ROUND(I176*H176,2)</f>
        <v>0</v>
      </c>
      <c r="BL176" s="100" t="s">
        <v>140</v>
      </c>
      <c r="BM176" s="190" t="s">
        <v>379</v>
      </c>
    </row>
    <row r="177" spans="1:65" s="110" customFormat="1">
      <c r="A177" s="106"/>
      <c r="B177" s="107"/>
      <c r="C177" s="106"/>
      <c r="D177" s="192" t="s">
        <v>122</v>
      </c>
      <c r="E177" s="106"/>
      <c r="F177" s="193" t="s">
        <v>380</v>
      </c>
      <c r="G177" s="106"/>
      <c r="H177" s="106"/>
      <c r="I177" s="5"/>
      <c r="J177" s="106"/>
      <c r="K177" s="106"/>
      <c r="L177" s="107"/>
      <c r="M177" s="194"/>
      <c r="N177" s="195"/>
      <c r="O177" s="187"/>
      <c r="P177" s="187"/>
      <c r="Q177" s="187"/>
      <c r="R177" s="187"/>
      <c r="S177" s="187"/>
      <c r="T177" s="19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T177" s="100" t="s">
        <v>122</v>
      </c>
      <c r="AU177" s="100" t="s">
        <v>78</v>
      </c>
    </row>
    <row r="178" spans="1:65" s="110" customFormat="1" ht="37.9" customHeight="1">
      <c r="A178" s="106"/>
      <c r="B178" s="107"/>
      <c r="C178" s="197" t="s">
        <v>381</v>
      </c>
      <c r="D178" s="197" t="s">
        <v>166</v>
      </c>
      <c r="E178" s="198" t="s">
        <v>382</v>
      </c>
      <c r="F178" s="199" t="s">
        <v>383</v>
      </c>
      <c r="G178" s="200" t="s">
        <v>194</v>
      </c>
      <c r="H178" s="201">
        <v>4</v>
      </c>
      <c r="I178" s="6"/>
      <c r="J178" s="202">
        <f>ROUND(I178*H178,2)</f>
        <v>0</v>
      </c>
      <c r="K178" s="199" t="s">
        <v>173</v>
      </c>
      <c r="L178" s="203"/>
      <c r="M178" s="204" t="s">
        <v>3</v>
      </c>
      <c r="N178" s="205" t="s">
        <v>42</v>
      </c>
      <c r="O178" s="187"/>
      <c r="P178" s="188">
        <f>O178*H178</f>
        <v>0</v>
      </c>
      <c r="Q178" s="188">
        <v>0.83399999999999996</v>
      </c>
      <c r="R178" s="188">
        <f>Q178*H178</f>
        <v>3.3359999999999999</v>
      </c>
      <c r="S178" s="188">
        <v>0</v>
      </c>
      <c r="T178" s="189">
        <f>S178*H178</f>
        <v>0</v>
      </c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R178" s="190" t="s">
        <v>169</v>
      </c>
      <c r="AT178" s="190" t="s">
        <v>166</v>
      </c>
      <c r="AU178" s="190" t="s">
        <v>78</v>
      </c>
      <c r="AY178" s="100" t="s">
        <v>112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00" t="s">
        <v>76</v>
      </c>
      <c r="BK178" s="191">
        <f>ROUND(I178*H178,2)</f>
        <v>0</v>
      </c>
      <c r="BL178" s="100" t="s">
        <v>140</v>
      </c>
      <c r="BM178" s="190" t="s">
        <v>384</v>
      </c>
    </row>
    <row r="179" spans="1:65" s="110" customFormat="1" ht="24.2" customHeight="1">
      <c r="A179" s="106"/>
      <c r="B179" s="107"/>
      <c r="C179" s="179" t="s">
        <v>385</v>
      </c>
      <c r="D179" s="179" t="s">
        <v>115</v>
      </c>
      <c r="E179" s="180" t="s">
        <v>386</v>
      </c>
      <c r="F179" s="181" t="s">
        <v>387</v>
      </c>
      <c r="G179" s="182" t="s">
        <v>194</v>
      </c>
      <c r="H179" s="183">
        <v>220</v>
      </c>
      <c r="I179" s="4"/>
      <c r="J179" s="184">
        <f>ROUND(I179*H179,2)</f>
        <v>0</v>
      </c>
      <c r="K179" s="181" t="s">
        <v>208</v>
      </c>
      <c r="L179" s="107"/>
      <c r="M179" s="185" t="s">
        <v>3</v>
      </c>
      <c r="N179" s="186" t="s">
        <v>42</v>
      </c>
      <c r="O179" s="187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R179" s="190" t="s">
        <v>140</v>
      </c>
      <c r="AT179" s="190" t="s">
        <v>115</v>
      </c>
      <c r="AU179" s="190" t="s">
        <v>78</v>
      </c>
      <c r="AY179" s="100" t="s">
        <v>112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00" t="s">
        <v>76</v>
      </c>
      <c r="BK179" s="191">
        <f>ROUND(I179*H179,2)</f>
        <v>0</v>
      </c>
      <c r="BL179" s="100" t="s">
        <v>140</v>
      </c>
      <c r="BM179" s="190" t="s">
        <v>388</v>
      </c>
    </row>
    <row r="180" spans="1:65" s="110" customFormat="1">
      <c r="A180" s="106"/>
      <c r="B180" s="107"/>
      <c r="C180" s="106"/>
      <c r="D180" s="192" t="s">
        <v>122</v>
      </c>
      <c r="E180" s="106"/>
      <c r="F180" s="193" t="s">
        <v>389</v>
      </c>
      <c r="G180" s="106"/>
      <c r="H180" s="106"/>
      <c r="I180" s="5"/>
      <c r="J180" s="106"/>
      <c r="K180" s="106"/>
      <c r="L180" s="107"/>
      <c r="M180" s="194"/>
      <c r="N180" s="195"/>
      <c r="O180" s="187"/>
      <c r="P180" s="187"/>
      <c r="Q180" s="187"/>
      <c r="R180" s="187"/>
      <c r="S180" s="187"/>
      <c r="T180" s="19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T180" s="100" t="s">
        <v>122</v>
      </c>
      <c r="AU180" s="100" t="s">
        <v>78</v>
      </c>
    </row>
    <row r="181" spans="1:65" s="110" customFormat="1" ht="16.5" customHeight="1">
      <c r="A181" s="106"/>
      <c r="B181" s="107"/>
      <c r="C181" s="197" t="s">
        <v>390</v>
      </c>
      <c r="D181" s="197" t="s">
        <v>166</v>
      </c>
      <c r="E181" s="198" t="s">
        <v>391</v>
      </c>
      <c r="F181" s="199" t="s">
        <v>392</v>
      </c>
      <c r="G181" s="200" t="s">
        <v>194</v>
      </c>
      <c r="H181" s="201">
        <v>220</v>
      </c>
      <c r="I181" s="6"/>
      <c r="J181" s="202">
        <f>ROUND(I181*H181,2)</f>
        <v>0</v>
      </c>
      <c r="K181" s="199" t="s">
        <v>3</v>
      </c>
      <c r="L181" s="203"/>
      <c r="M181" s="204" t="s">
        <v>3</v>
      </c>
      <c r="N181" s="205" t="s">
        <v>42</v>
      </c>
      <c r="O181" s="187"/>
      <c r="P181" s="188">
        <f>O181*H181</f>
        <v>0</v>
      </c>
      <c r="Q181" s="188">
        <v>5.1999999999999995E-4</v>
      </c>
      <c r="R181" s="188">
        <f>Q181*H181</f>
        <v>0.11439999999999999</v>
      </c>
      <c r="S181" s="188">
        <v>0</v>
      </c>
      <c r="T181" s="189">
        <f>S181*H181</f>
        <v>0</v>
      </c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R181" s="190" t="s">
        <v>169</v>
      </c>
      <c r="AT181" s="190" t="s">
        <v>166</v>
      </c>
      <c r="AU181" s="190" t="s">
        <v>78</v>
      </c>
      <c r="AY181" s="100" t="s">
        <v>112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00" t="s">
        <v>76</v>
      </c>
      <c r="BK181" s="191">
        <f>ROUND(I181*H181,2)</f>
        <v>0</v>
      </c>
      <c r="BL181" s="100" t="s">
        <v>140</v>
      </c>
      <c r="BM181" s="190" t="s">
        <v>393</v>
      </c>
    </row>
    <row r="182" spans="1:65" s="110" customFormat="1" ht="16.5" customHeight="1">
      <c r="A182" s="106"/>
      <c r="B182" s="107"/>
      <c r="C182" s="197" t="s">
        <v>394</v>
      </c>
      <c r="D182" s="197" t="s">
        <v>166</v>
      </c>
      <c r="E182" s="198" t="s">
        <v>395</v>
      </c>
      <c r="F182" s="199" t="s">
        <v>396</v>
      </c>
      <c r="G182" s="200" t="s">
        <v>194</v>
      </c>
      <c r="H182" s="201">
        <v>1</v>
      </c>
      <c r="I182" s="6"/>
      <c r="J182" s="202">
        <f>ROUND(I182*H182,2)</f>
        <v>0</v>
      </c>
      <c r="K182" s="199" t="s">
        <v>3</v>
      </c>
      <c r="L182" s="203"/>
      <c r="M182" s="204" t="s">
        <v>3</v>
      </c>
      <c r="N182" s="205" t="s">
        <v>42</v>
      </c>
      <c r="O182" s="187"/>
      <c r="P182" s="188">
        <f>O182*H182</f>
        <v>0</v>
      </c>
      <c r="Q182" s="188">
        <v>1.1000000000000001E-3</v>
      </c>
      <c r="R182" s="188">
        <f>Q182*H182</f>
        <v>1.1000000000000001E-3</v>
      </c>
      <c r="S182" s="188">
        <v>0</v>
      </c>
      <c r="T182" s="189">
        <f>S182*H182</f>
        <v>0</v>
      </c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R182" s="190" t="s">
        <v>169</v>
      </c>
      <c r="AT182" s="190" t="s">
        <v>166</v>
      </c>
      <c r="AU182" s="190" t="s">
        <v>78</v>
      </c>
      <c r="AY182" s="100" t="s">
        <v>112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00" t="s">
        <v>76</v>
      </c>
      <c r="BK182" s="191">
        <f>ROUND(I182*H182,2)</f>
        <v>0</v>
      </c>
      <c r="BL182" s="100" t="s">
        <v>140</v>
      </c>
      <c r="BM182" s="190" t="s">
        <v>397</v>
      </c>
    </row>
    <row r="183" spans="1:65" s="110" customFormat="1" ht="24.2" customHeight="1">
      <c r="A183" s="106"/>
      <c r="B183" s="107"/>
      <c r="C183" s="179" t="s">
        <v>398</v>
      </c>
      <c r="D183" s="179" t="s">
        <v>115</v>
      </c>
      <c r="E183" s="180" t="s">
        <v>399</v>
      </c>
      <c r="F183" s="181" t="s">
        <v>400</v>
      </c>
      <c r="G183" s="182" t="s">
        <v>194</v>
      </c>
      <c r="H183" s="183">
        <v>2</v>
      </c>
      <c r="I183" s="4"/>
      <c r="J183" s="184">
        <f>ROUND(I183*H183,2)</f>
        <v>0</v>
      </c>
      <c r="K183" s="181" t="s">
        <v>173</v>
      </c>
      <c r="L183" s="107"/>
      <c r="M183" s="185" t="s">
        <v>3</v>
      </c>
      <c r="N183" s="186" t="s">
        <v>42</v>
      </c>
      <c r="O183" s="187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R183" s="190" t="s">
        <v>140</v>
      </c>
      <c r="AT183" s="190" t="s">
        <v>115</v>
      </c>
      <c r="AU183" s="190" t="s">
        <v>78</v>
      </c>
      <c r="AY183" s="100" t="s">
        <v>112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00" t="s">
        <v>76</v>
      </c>
      <c r="BK183" s="191">
        <f>ROUND(I183*H183,2)</f>
        <v>0</v>
      </c>
      <c r="BL183" s="100" t="s">
        <v>140</v>
      </c>
      <c r="BM183" s="190" t="s">
        <v>401</v>
      </c>
    </row>
    <row r="184" spans="1:65" s="110" customFormat="1">
      <c r="A184" s="106"/>
      <c r="B184" s="107"/>
      <c r="C184" s="106"/>
      <c r="D184" s="192" t="s">
        <v>122</v>
      </c>
      <c r="E184" s="106"/>
      <c r="F184" s="193" t="s">
        <v>402</v>
      </c>
      <c r="G184" s="106"/>
      <c r="H184" s="106"/>
      <c r="I184" s="5"/>
      <c r="J184" s="106"/>
      <c r="K184" s="106"/>
      <c r="L184" s="107"/>
      <c r="M184" s="194"/>
      <c r="N184" s="195"/>
      <c r="O184" s="187"/>
      <c r="P184" s="187"/>
      <c r="Q184" s="187"/>
      <c r="R184" s="187"/>
      <c r="S184" s="187"/>
      <c r="T184" s="19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T184" s="100" t="s">
        <v>122</v>
      </c>
      <c r="AU184" s="100" t="s">
        <v>78</v>
      </c>
    </row>
    <row r="185" spans="1:65" s="110" customFormat="1" ht="16.5" customHeight="1">
      <c r="A185" s="106"/>
      <c r="B185" s="107"/>
      <c r="C185" s="197" t="s">
        <v>403</v>
      </c>
      <c r="D185" s="197" t="s">
        <v>166</v>
      </c>
      <c r="E185" s="198" t="s">
        <v>404</v>
      </c>
      <c r="F185" s="199" t="s">
        <v>405</v>
      </c>
      <c r="G185" s="200" t="s">
        <v>194</v>
      </c>
      <c r="H185" s="201">
        <v>2</v>
      </c>
      <c r="I185" s="6"/>
      <c r="J185" s="202">
        <f>ROUND(I185*H185,2)</f>
        <v>0</v>
      </c>
      <c r="K185" s="199" t="s">
        <v>173</v>
      </c>
      <c r="L185" s="203"/>
      <c r="M185" s="204" t="s">
        <v>3</v>
      </c>
      <c r="N185" s="205" t="s">
        <v>42</v>
      </c>
      <c r="O185" s="187"/>
      <c r="P185" s="188">
        <f>O185*H185</f>
        <v>0</v>
      </c>
      <c r="Q185" s="188">
        <v>2.9999999999999997E-4</v>
      </c>
      <c r="R185" s="188">
        <f>Q185*H185</f>
        <v>5.9999999999999995E-4</v>
      </c>
      <c r="S185" s="188">
        <v>0</v>
      </c>
      <c r="T185" s="189">
        <f>S185*H185</f>
        <v>0</v>
      </c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R185" s="190" t="s">
        <v>169</v>
      </c>
      <c r="AT185" s="190" t="s">
        <v>166</v>
      </c>
      <c r="AU185" s="190" t="s">
        <v>78</v>
      </c>
      <c r="AY185" s="100" t="s">
        <v>112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00" t="s">
        <v>76</v>
      </c>
      <c r="BK185" s="191">
        <f>ROUND(I185*H185,2)</f>
        <v>0</v>
      </c>
      <c r="BL185" s="100" t="s">
        <v>140</v>
      </c>
      <c r="BM185" s="190" t="s">
        <v>406</v>
      </c>
    </row>
    <row r="186" spans="1:65" s="110" customFormat="1" ht="24.2" customHeight="1">
      <c r="A186" s="106"/>
      <c r="B186" s="107"/>
      <c r="C186" s="179" t="s">
        <v>407</v>
      </c>
      <c r="D186" s="179" t="s">
        <v>115</v>
      </c>
      <c r="E186" s="180" t="s">
        <v>408</v>
      </c>
      <c r="F186" s="181" t="s">
        <v>726</v>
      </c>
      <c r="G186" s="182" t="s">
        <v>194</v>
      </c>
      <c r="H186" s="183">
        <v>3</v>
      </c>
      <c r="I186" s="4"/>
      <c r="J186" s="184">
        <f>ROUND(I186*H186,2)</f>
        <v>0</v>
      </c>
      <c r="K186" s="181" t="s">
        <v>173</v>
      </c>
      <c r="L186" s="107"/>
      <c r="M186" s="185" t="s">
        <v>3</v>
      </c>
      <c r="N186" s="186" t="s">
        <v>42</v>
      </c>
      <c r="O186" s="187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R186" s="190" t="s">
        <v>140</v>
      </c>
      <c r="AT186" s="190" t="s">
        <v>115</v>
      </c>
      <c r="AU186" s="190" t="s">
        <v>78</v>
      </c>
      <c r="AY186" s="100" t="s">
        <v>112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00" t="s">
        <v>76</v>
      </c>
      <c r="BK186" s="191">
        <f>ROUND(I186*H186,2)</f>
        <v>0</v>
      </c>
      <c r="BL186" s="100" t="s">
        <v>140</v>
      </c>
      <c r="BM186" s="190" t="s">
        <v>409</v>
      </c>
    </row>
    <row r="187" spans="1:65" s="110" customFormat="1">
      <c r="A187" s="106"/>
      <c r="B187" s="107"/>
      <c r="C187" s="106"/>
      <c r="D187" s="192" t="s">
        <v>122</v>
      </c>
      <c r="E187" s="106"/>
      <c r="F187" s="193" t="s">
        <v>410</v>
      </c>
      <c r="G187" s="106"/>
      <c r="H187" s="106"/>
      <c r="I187" s="5"/>
      <c r="J187" s="106"/>
      <c r="K187" s="106"/>
      <c r="L187" s="107"/>
      <c r="M187" s="194"/>
      <c r="N187" s="195"/>
      <c r="O187" s="187"/>
      <c r="P187" s="187"/>
      <c r="Q187" s="187"/>
      <c r="R187" s="187"/>
      <c r="S187" s="187"/>
      <c r="T187" s="19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T187" s="100" t="s">
        <v>122</v>
      </c>
      <c r="AU187" s="100" t="s">
        <v>78</v>
      </c>
    </row>
    <row r="188" spans="1:65" s="110" customFormat="1" ht="21.75" customHeight="1">
      <c r="A188" s="106"/>
      <c r="B188" s="107"/>
      <c r="C188" s="179" t="s">
        <v>411</v>
      </c>
      <c r="D188" s="179" t="s">
        <v>115</v>
      </c>
      <c r="E188" s="180" t="s">
        <v>412</v>
      </c>
      <c r="F188" s="181" t="s">
        <v>413</v>
      </c>
      <c r="G188" s="182" t="s">
        <v>162</v>
      </c>
      <c r="H188" s="183">
        <v>40</v>
      </c>
      <c r="I188" s="4"/>
      <c r="J188" s="184">
        <f>ROUND(I188*H188,2)</f>
        <v>0</v>
      </c>
      <c r="K188" s="181" t="s">
        <v>173</v>
      </c>
      <c r="L188" s="107"/>
      <c r="M188" s="185" t="s">
        <v>3</v>
      </c>
      <c r="N188" s="186" t="s">
        <v>42</v>
      </c>
      <c r="O188" s="187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R188" s="190" t="s">
        <v>140</v>
      </c>
      <c r="AT188" s="190" t="s">
        <v>115</v>
      </c>
      <c r="AU188" s="190" t="s">
        <v>78</v>
      </c>
      <c r="AY188" s="100" t="s">
        <v>112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00" t="s">
        <v>76</v>
      </c>
      <c r="BK188" s="191">
        <f>ROUND(I188*H188,2)</f>
        <v>0</v>
      </c>
      <c r="BL188" s="100" t="s">
        <v>140</v>
      </c>
      <c r="BM188" s="190" t="s">
        <v>414</v>
      </c>
    </row>
    <row r="189" spans="1:65" s="110" customFormat="1">
      <c r="A189" s="106"/>
      <c r="B189" s="107"/>
      <c r="C189" s="106"/>
      <c r="D189" s="192" t="s">
        <v>122</v>
      </c>
      <c r="E189" s="106"/>
      <c r="F189" s="193" t="s">
        <v>415</v>
      </c>
      <c r="G189" s="106"/>
      <c r="H189" s="106"/>
      <c r="I189" s="5"/>
      <c r="J189" s="106"/>
      <c r="K189" s="106"/>
      <c r="L189" s="107"/>
      <c r="M189" s="194"/>
      <c r="N189" s="195"/>
      <c r="O189" s="187"/>
      <c r="P189" s="187"/>
      <c r="Q189" s="187"/>
      <c r="R189" s="187"/>
      <c r="S189" s="187"/>
      <c r="T189" s="19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T189" s="100" t="s">
        <v>122</v>
      </c>
      <c r="AU189" s="100" t="s">
        <v>78</v>
      </c>
    </row>
    <row r="190" spans="1:65" s="110" customFormat="1" ht="16.5" customHeight="1">
      <c r="A190" s="106"/>
      <c r="B190" s="107"/>
      <c r="C190" s="179" t="s">
        <v>416</v>
      </c>
      <c r="D190" s="179" t="s">
        <v>115</v>
      </c>
      <c r="E190" s="180" t="s">
        <v>417</v>
      </c>
      <c r="F190" s="181" t="s">
        <v>418</v>
      </c>
      <c r="G190" s="182" t="s">
        <v>162</v>
      </c>
      <c r="H190" s="183">
        <v>135</v>
      </c>
      <c r="I190" s="4"/>
      <c r="J190" s="184">
        <f>ROUND(I190*H190,2)</f>
        <v>0</v>
      </c>
      <c r="K190" s="181" t="s">
        <v>173</v>
      </c>
      <c r="L190" s="107"/>
      <c r="M190" s="185" t="s">
        <v>3</v>
      </c>
      <c r="N190" s="186" t="s">
        <v>42</v>
      </c>
      <c r="O190" s="187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R190" s="190" t="s">
        <v>140</v>
      </c>
      <c r="AT190" s="190" t="s">
        <v>115</v>
      </c>
      <c r="AU190" s="190" t="s">
        <v>78</v>
      </c>
      <c r="AY190" s="100" t="s">
        <v>112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00" t="s">
        <v>76</v>
      </c>
      <c r="BK190" s="191">
        <f>ROUND(I190*H190,2)</f>
        <v>0</v>
      </c>
      <c r="BL190" s="100" t="s">
        <v>140</v>
      </c>
      <c r="BM190" s="190" t="s">
        <v>419</v>
      </c>
    </row>
    <row r="191" spans="1:65" s="110" customFormat="1">
      <c r="A191" s="106"/>
      <c r="B191" s="107"/>
      <c r="C191" s="106"/>
      <c r="D191" s="192" t="s">
        <v>122</v>
      </c>
      <c r="E191" s="106"/>
      <c r="F191" s="193" t="s">
        <v>420</v>
      </c>
      <c r="G191" s="106"/>
      <c r="H191" s="106"/>
      <c r="I191" s="5"/>
      <c r="J191" s="106"/>
      <c r="K191" s="106"/>
      <c r="L191" s="107"/>
      <c r="M191" s="194"/>
      <c r="N191" s="195"/>
      <c r="O191" s="187"/>
      <c r="P191" s="187"/>
      <c r="Q191" s="187"/>
      <c r="R191" s="187"/>
      <c r="S191" s="187"/>
      <c r="T191" s="19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T191" s="100" t="s">
        <v>122</v>
      </c>
      <c r="AU191" s="100" t="s">
        <v>78</v>
      </c>
    </row>
    <row r="192" spans="1:65" s="110" customFormat="1" ht="16.5" customHeight="1">
      <c r="A192" s="106"/>
      <c r="B192" s="107"/>
      <c r="C192" s="197" t="s">
        <v>421</v>
      </c>
      <c r="D192" s="197" t="s">
        <v>166</v>
      </c>
      <c r="E192" s="198" t="s">
        <v>422</v>
      </c>
      <c r="F192" s="199" t="s">
        <v>423</v>
      </c>
      <c r="G192" s="200" t="s">
        <v>162</v>
      </c>
      <c r="H192" s="201">
        <v>40</v>
      </c>
      <c r="I192" s="6"/>
      <c r="J192" s="202">
        <f t="shared" ref="J192:J197" si="10">ROUND(I192*H192,2)</f>
        <v>0</v>
      </c>
      <c r="K192" s="199" t="s">
        <v>3</v>
      </c>
      <c r="L192" s="203"/>
      <c r="M192" s="204" t="s">
        <v>3</v>
      </c>
      <c r="N192" s="205" t="s">
        <v>42</v>
      </c>
      <c r="O192" s="187"/>
      <c r="P192" s="188">
        <f t="shared" ref="P192:P197" si="11">O192*H192</f>
        <v>0</v>
      </c>
      <c r="Q192" s="188">
        <v>0</v>
      </c>
      <c r="R192" s="188">
        <f t="shared" ref="R192:R197" si="12">Q192*H192</f>
        <v>0</v>
      </c>
      <c r="S192" s="188">
        <v>0</v>
      </c>
      <c r="T192" s="189">
        <f t="shared" ref="T192:T197" si="13">S192*H192</f>
        <v>0</v>
      </c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R192" s="190" t="s">
        <v>169</v>
      </c>
      <c r="AT192" s="190" t="s">
        <v>166</v>
      </c>
      <c r="AU192" s="190" t="s">
        <v>78</v>
      </c>
      <c r="AY192" s="100" t="s">
        <v>112</v>
      </c>
      <c r="BE192" s="191">
        <f t="shared" ref="BE192:BE197" si="14">IF(N192="základní",J192,0)</f>
        <v>0</v>
      </c>
      <c r="BF192" s="191">
        <f t="shared" ref="BF192:BF197" si="15">IF(N192="snížená",J192,0)</f>
        <v>0</v>
      </c>
      <c r="BG192" s="191">
        <f t="shared" ref="BG192:BG197" si="16">IF(N192="zákl. přenesená",J192,0)</f>
        <v>0</v>
      </c>
      <c r="BH192" s="191">
        <f t="shared" ref="BH192:BH197" si="17">IF(N192="sníž. přenesená",J192,0)</f>
        <v>0</v>
      </c>
      <c r="BI192" s="191">
        <f t="shared" ref="BI192:BI197" si="18">IF(N192="nulová",J192,0)</f>
        <v>0</v>
      </c>
      <c r="BJ192" s="100" t="s">
        <v>76</v>
      </c>
      <c r="BK192" s="191">
        <f t="shared" ref="BK192:BK197" si="19">ROUND(I192*H192,2)</f>
        <v>0</v>
      </c>
      <c r="BL192" s="100" t="s">
        <v>140</v>
      </c>
      <c r="BM192" s="190" t="s">
        <v>424</v>
      </c>
    </row>
    <row r="193" spans="1:65" s="110" customFormat="1" ht="16.5" customHeight="1">
      <c r="A193" s="106"/>
      <c r="B193" s="107"/>
      <c r="C193" s="197" t="s">
        <v>425</v>
      </c>
      <c r="D193" s="197" t="s">
        <v>166</v>
      </c>
      <c r="E193" s="198" t="s">
        <v>426</v>
      </c>
      <c r="F193" s="199" t="s">
        <v>427</v>
      </c>
      <c r="G193" s="200" t="s">
        <v>194</v>
      </c>
      <c r="H193" s="201">
        <v>40</v>
      </c>
      <c r="I193" s="6"/>
      <c r="J193" s="202">
        <f t="shared" si="10"/>
        <v>0</v>
      </c>
      <c r="K193" s="199" t="s">
        <v>3</v>
      </c>
      <c r="L193" s="203"/>
      <c r="M193" s="204" t="s">
        <v>3</v>
      </c>
      <c r="N193" s="205" t="s">
        <v>42</v>
      </c>
      <c r="O193" s="187"/>
      <c r="P193" s="188">
        <f t="shared" si="11"/>
        <v>0</v>
      </c>
      <c r="Q193" s="188">
        <v>0</v>
      </c>
      <c r="R193" s="188">
        <f t="shared" si="12"/>
        <v>0</v>
      </c>
      <c r="S193" s="188">
        <v>0</v>
      </c>
      <c r="T193" s="189">
        <f t="shared" si="13"/>
        <v>0</v>
      </c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R193" s="190" t="s">
        <v>169</v>
      </c>
      <c r="AT193" s="190" t="s">
        <v>166</v>
      </c>
      <c r="AU193" s="190" t="s">
        <v>78</v>
      </c>
      <c r="AY193" s="100" t="s">
        <v>112</v>
      </c>
      <c r="BE193" s="191">
        <f t="shared" si="14"/>
        <v>0</v>
      </c>
      <c r="BF193" s="191">
        <f t="shared" si="15"/>
        <v>0</v>
      </c>
      <c r="BG193" s="191">
        <f t="shared" si="16"/>
        <v>0</v>
      </c>
      <c r="BH193" s="191">
        <f t="shared" si="17"/>
        <v>0</v>
      </c>
      <c r="BI193" s="191">
        <f t="shared" si="18"/>
        <v>0</v>
      </c>
      <c r="BJ193" s="100" t="s">
        <v>76</v>
      </c>
      <c r="BK193" s="191">
        <f t="shared" si="19"/>
        <v>0</v>
      </c>
      <c r="BL193" s="100" t="s">
        <v>140</v>
      </c>
      <c r="BM193" s="190" t="s">
        <v>428</v>
      </c>
    </row>
    <row r="194" spans="1:65" s="110" customFormat="1" ht="16.5" customHeight="1">
      <c r="A194" s="106"/>
      <c r="B194" s="107"/>
      <c r="C194" s="197" t="s">
        <v>429</v>
      </c>
      <c r="D194" s="197" t="s">
        <v>166</v>
      </c>
      <c r="E194" s="198" t="s">
        <v>430</v>
      </c>
      <c r="F194" s="199" t="s">
        <v>431</v>
      </c>
      <c r="G194" s="200" t="s">
        <v>162</v>
      </c>
      <c r="H194" s="201">
        <v>135</v>
      </c>
      <c r="I194" s="6"/>
      <c r="J194" s="202">
        <f t="shared" si="10"/>
        <v>0</v>
      </c>
      <c r="K194" s="199" t="s">
        <v>3</v>
      </c>
      <c r="L194" s="203"/>
      <c r="M194" s="204" t="s">
        <v>3</v>
      </c>
      <c r="N194" s="205" t="s">
        <v>42</v>
      </c>
      <c r="O194" s="187"/>
      <c r="P194" s="188">
        <f t="shared" si="11"/>
        <v>0</v>
      </c>
      <c r="Q194" s="188">
        <v>0</v>
      </c>
      <c r="R194" s="188">
        <f t="shared" si="12"/>
        <v>0</v>
      </c>
      <c r="S194" s="188">
        <v>0</v>
      </c>
      <c r="T194" s="189">
        <f t="shared" si="13"/>
        <v>0</v>
      </c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R194" s="190" t="s">
        <v>169</v>
      </c>
      <c r="AT194" s="190" t="s">
        <v>166</v>
      </c>
      <c r="AU194" s="190" t="s">
        <v>78</v>
      </c>
      <c r="AY194" s="100" t="s">
        <v>112</v>
      </c>
      <c r="BE194" s="191">
        <f t="shared" si="14"/>
        <v>0</v>
      </c>
      <c r="BF194" s="191">
        <f t="shared" si="15"/>
        <v>0</v>
      </c>
      <c r="BG194" s="191">
        <f t="shared" si="16"/>
        <v>0</v>
      </c>
      <c r="BH194" s="191">
        <f t="shared" si="17"/>
        <v>0</v>
      </c>
      <c r="BI194" s="191">
        <f t="shared" si="18"/>
        <v>0</v>
      </c>
      <c r="BJ194" s="100" t="s">
        <v>76</v>
      </c>
      <c r="BK194" s="191">
        <f t="shared" si="19"/>
        <v>0</v>
      </c>
      <c r="BL194" s="100" t="s">
        <v>140</v>
      </c>
      <c r="BM194" s="190" t="s">
        <v>432</v>
      </c>
    </row>
    <row r="195" spans="1:65" s="110" customFormat="1" ht="16.5" customHeight="1">
      <c r="A195" s="106"/>
      <c r="B195" s="107"/>
      <c r="C195" s="197" t="s">
        <v>433</v>
      </c>
      <c r="D195" s="197" t="s">
        <v>166</v>
      </c>
      <c r="E195" s="198" t="s">
        <v>434</v>
      </c>
      <c r="F195" s="199" t="s">
        <v>435</v>
      </c>
      <c r="G195" s="200" t="s">
        <v>162</v>
      </c>
      <c r="H195" s="201">
        <v>135</v>
      </c>
      <c r="I195" s="6"/>
      <c r="J195" s="202">
        <f t="shared" si="10"/>
        <v>0</v>
      </c>
      <c r="K195" s="199" t="s">
        <v>3</v>
      </c>
      <c r="L195" s="203"/>
      <c r="M195" s="204" t="s">
        <v>3</v>
      </c>
      <c r="N195" s="205" t="s">
        <v>42</v>
      </c>
      <c r="O195" s="187"/>
      <c r="P195" s="188">
        <f t="shared" si="11"/>
        <v>0</v>
      </c>
      <c r="Q195" s="188">
        <v>0</v>
      </c>
      <c r="R195" s="188">
        <f t="shared" si="12"/>
        <v>0</v>
      </c>
      <c r="S195" s="188">
        <v>0</v>
      </c>
      <c r="T195" s="189">
        <f t="shared" si="13"/>
        <v>0</v>
      </c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R195" s="190" t="s">
        <v>169</v>
      </c>
      <c r="AT195" s="190" t="s">
        <v>166</v>
      </c>
      <c r="AU195" s="190" t="s">
        <v>78</v>
      </c>
      <c r="AY195" s="100" t="s">
        <v>112</v>
      </c>
      <c r="BE195" s="191">
        <f t="shared" si="14"/>
        <v>0</v>
      </c>
      <c r="BF195" s="191">
        <f t="shared" si="15"/>
        <v>0</v>
      </c>
      <c r="BG195" s="191">
        <f t="shared" si="16"/>
        <v>0</v>
      </c>
      <c r="BH195" s="191">
        <f t="shared" si="17"/>
        <v>0</v>
      </c>
      <c r="BI195" s="191">
        <f t="shared" si="18"/>
        <v>0</v>
      </c>
      <c r="BJ195" s="100" t="s">
        <v>76</v>
      </c>
      <c r="BK195" s="191">
        <f t="shared" si="19"/>
        <v>0</v>
      </c>
      <c r="BL195" s="100" t="s">
        <v>140</v>
      </c>
      <c r="BM195" s="190" t="s">
        <v>436</v>
      </c>
    </row>
    <row r="196" spans="1:65" s="110" customFormat="1" ht="16.5" customHeight="1">
      <c r="A196" s="106"/>
      <c r="B196" s="107"/>
      <c r="C196" s="197" t="s">
        <v>437</v>
      </c>
      <c r="D196" s="197" t="s">
        <v>166</v>
      </c>
      <c r="E196" s="198" t="s">
        <v>438</v>
      </c>
      <c r="F196" s="199" t="s">
        <v>439</v>
      </c>
      <c r="G196" s="200" t="s">
        <v>194</v>
      </c>
      <c r="H196" s="201">
        <v>136</v>
      </c>
      <c r="I196" s="6"/>
      <c r="J196" s="202">
        <f t="shared" si="10"/>
        <v>0</v>
      </c>
      <c r="K196" s="199" t="s">
        <v>3</v>
      </c>
      <c r="L196" s="203"/>
      <c r="M196" s="204" t="s">
        <v>3</v>
      </c>
      <c r="N196" s="205" t="s">
        <v>42</v>
      </c>
      <c r="O196" s="187"/>
      <c r="P196" s="188">
        <f t="shared" si="11"/>
        <v>0</v>
      </c>
      <c r="Q196" s="188">
        <v>0</v>
      </c>
      <c r="R196" s="188">
        <f t="shared" si="12"/>
        <v>0</v>
      </c>
      <c r="S196" s="188">
        <v>0</v>
      </c>
      <c r="T196" s="189">
        <f t="shared" si="13"/>
        <v>0</v>
      </c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R196" s="190" t="s">
        <v>169</v>
      </c>
      <c r="AT196" s="190" t="s">
        <v>166</v>
      </c>
      <c r="AU196" s="190" t="s">
        <v>78</v>
      </c>
      <c r="AY196" s="100" t="s">
        <v>112</v>
      </c>
      <c r="BE196" s="191">
        <f t="shared" si="14"/>
        <v>0</v>
      </c>
      <c r="BF196" s="191">
        <f t="shared" si="15"/>
        <v>0</v>
      </c>
      <c r="BG196" s="191">
        <f t="shared" si="16"/>
        <v>0</v>
      </c>
      <c r="BH196" s="191">
        <f t="shared" si="17"/>
        <v>0</v>
      </c>
      <c r="BI196" s="191">
        <f t="shared" si="18"/>
        <v>0</v>
      </c>
      <c r="BJ196" s="100" t="s">
        <v>76</v>
      </c>
      <c r="BK196" s="191">
        <f t="shared" si="19"/>
        <v>0</v>
      </c>
      <c r="BL196" s="100" t="s">
        <v>140</v>
      </c>
      <c r="BM196" s="190" t="s">
        <v>440</v>
      </c>
    </row>
    <row r="197" spans="1:65" s="110" customFormat="1" ht="16.5" customHeight="1">
      <c r="A197" s="106"/>
      <c r="B197" s="107"/>
      <c r="C197" s="197" t="s">
        <v>441</v>
      </c>
      <c r="D197" s="197" t="s">
        <v>166</v>
      </c>
      <c r="E197" s="198" t="s">
        <v>442</v>
      </c>
      <c r="F197" s="199" t="s">
        <v>443</v>
      </c>
      <c r="G197" s="200" t="s">
        <v>194</v>
      </c>
      <c r="H197" s="201">
        <v>544</v>
      </c>
      <c r="I197" s="6"/>
      <c r="J197" s="202">
        <f t="shared" si="10"/>
        <v>0</v>
      </c>
      <c r="K197" s="199" t="s">
        <v>3</v>
      </c>
      <c r="L197" s="203"/>
      <c r="M197" s="204" t="s">
        <v>3</v>
      </c>
      <c r="N197" s="205" t="s">
        <v>42</v>
      </c>
      <c r="O197" s="187"/>
      <c r="P197" s="188">
        <f t="shared" si="11"/>
        <v>0</v>
      </c>
      <c r="Q197" s="188">
        <v>0</v>
      </c>
      <c r="R197" s="188">
        <f t="shared" si="12"/>
        <v>0</v>
      </c>
      <c r="S197" s="188">
        <v>0</v>
      </c>
      <c r="T197" s="189">
        <f t="shared" si="13"/>
        <v>0</v>
      </c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R197" s="190" t="s">
        <v>169</v>
      </c>
      <c r="AT197" s="190" t="s">
        <v>166</v>
      </c>
      <c r="AU197" s="190" t="s">
        <v>78</v>
      </c>
      <c r="AY197" s="100" t="s">
        <v>112</v>
      </c>
      <c r="BE197" s="191">
        <f t="shared" si="14"/>
        <v>0</v>
      </c>
      <c r="BF197" s="191">
        <f t="shared" si="15"/>
        <v>0</v>
      </c>
      <c r="BG197" s="191">
        <f t="shared" si="16"/>
        <v>0</v>
      </c>
      <c r="BH197" s="191">
        <f t="shared" si="17"/>
        <v>0</v>
      </c>
      <c r="BI197" s="191">
        <f t="shared" si="18"/>
        <v>0</v>
      </c>
      <c r="BJ197" s="100" t="s">
        <v>76</v>
      </c>
      <c r="BK197" s="191">
        <f t="shared" si="19"/>
        <v>0</v>
      </c>
      <c r="BL197" s="100" t="s">
        <v>140</v>
      </c>
      <c r="BM197" s="190" t="s">
        <v>444</v>
      </c>
    </row>
    <row r="198" spans="1:65" s="166" customFormat="1" ht="25.9" customHeight="1">
      <c r="B198" s="167"/>
      <c r="D198" s="168" t="s">
        <v>70</v>
      </c>
      <c r="E198" s="169" t="s">
        <v>166</v>
      </c>
      <c r="F198" s="169" t="s">
        <v>445</v>
      </c>
      <c r="I198" s="3"/>
      <c r="J198" s="170">
        <f>BK198</f>
        <v>0</v>
      </c>
      <c r="L198" s="167"/>
      <c r="M198" s="171"/>
      <c r="N198" s="172"/>
      <c r="O198" s="172"/>
      <c r="P198" s="173">
        <f>P199+P207</f>
        <v>0</v>
      </c>
      <c r="Q198" s="172"/>
      <c r="R198" s="173">
        <f>R199+R207</f>
        <v>0</v>
      </c>
      <c r="S198" s="172"/>
      <c r="T198" s="174">
        <f>T199+T207</f>
        <v>2.988</v>
      </c>
      <c r="AR198" s="168" t="s">
        <v>128</v>
      </c>
      <c r="AT198" s="175" t="s">
        <v>70</v>
      </c>
      <c r="AU198" s="175" t="s">
        <v>71</v>
      </c>
      <c r="AY198" s="168" t="s">
        <v>112</v>
      </c>
      <c r="BK198" s="176">
        <f>BK199+BK207</f>
        <v>0</v>
      </c>
    </row>
    <row r="199" spans="1:65" s="166" customFormat="1" ht="22.9" customHeight="1">
      <c r="B199" s="167"/>
      <c r="D199" s="168" t="s">
        <v>70</v>
      </c>
      <c r="E199" s="177" t="s">
        <v>446</v>
      </c>
      <c r="F199" s="177" t="s">
        <v>447</v>
      </c>
      <c r="I199" s="3"/>
      <c r="J199" s="178">
        <f>BK199</f>
        <v>0</v>
      </c>
      <c r="L199" s="167"/>
      <c r="M199" s="171"/>
      <c r="N199" s="172"/>
      <c r="O199" s="172"/>
      <c r="P199" s="173">
        <f>SUM(P200:P206)</f>
        <v>0</v>
      </c>
      <c r="Q199" s="172"/>
      <c r="R199" s="173">
        <f>SUM(R200:R206)</f>
        <v>0</v>
      </c>
      <c r="S199" s="172"/>
      <c r="T199" s="174">
        <f>SUM(T200:T206)</f>
        <v>0</v>
      </c>
      <c r="AR199" s="168" t="s">
        <v>128</v>
      </c>
      <c r="AT199" s="175" t="s">
        <v>70</v>
      </c>
      <c r="AU199" s="175" t="s">
        <v>76</v>
      </c>
      <c r="AY199" s="168" t="s">
        <v>112</v>
      </c>
      <c r="BK199" s="176">
        <f>SUM(BK200:BK206)</f>
        <v>0</v>
      </c>
    </row>
    <row r="200" spans="1:65" s="110" customFormat="1" ht="16.5" customHeight="1">
      <c r="A200" s="106"/>
      <c r="B200" s="107"/>
      <c r="C200" s="179" t="s">
        <v>448</v>
      </c>
      <c r="D200" s="179" t="s">
        <v>115</v>
      </c>
      <c r="E200" s="180" t="s">
        <v>449</v>
      </c>
      <c r="F200" s="181" t="s">
        <v>450</v>
      </c>
      <c r="G200" s="182" t="s">
        <v>139</v>
      </c>
      <c r="H200" s="183">
        <v>4</v>
      </c>
      <c r="I200" s="4"/>
      <c r="J200" s="184">
        <f>ROUND(I200*H200,2)</f>
        <v>0</v>
      </c>
      <c r="K200" s="181" t="s">
        <v>3</v>
      </c>
      <c r="L200" s="107"/>
      <c r="M200" s="185" t="s">
        <v>3</v>
      </c>
      <c r="N200" s="186" t="s">
        <v>42</v>
      </c>
      <c r="O200" s="187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R200" s="190" t="s">
        <v>451</v>
      </c>
      <c r="AT200" s="190" t="s">
        <v>115</v>
      </c>
      <c r="AU200" s="190" t="s">
        <v>78</v>
      </c>
      <c r="AY200" s="100" t="s">
        <v>112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00" t="s">
        <v>76</v>
      </c>
      <c r="BK200" s="191">
        <f>ROUND(I200*H200,2)</f>
        <v>0</v>
      </c>
      <c r="BL200" s="100" t="s">
        <v>451</v>
      </c>
      <c r="BM200" s="190" t="s">
        <v>452</v>
      </c>
    </row>
    <row r="201" spans="1:65" s="110" customFormat="1" ht="16.5" customHeight="1">
      <c r="A201" s="106"/>
      <c r="B201" s="107"/>
      <c r="C201" s="179" t="s">
        <v>453</v>
      </c>
      <c r="D201" s="179" t="s">
        <v>115</v>
      </c>
      <c r="E201" s="180" t="s">
        <v>454</v>
      </c>
      <c r="F201" s="181" t="s">
        <v>455</v>
      </c>
      <c r="G201" s="182" t="s">
        <v>139</v>
      </c>
      <c r="H201" s="183">
        <v>1</v>
      </c>
      <c r="I201" s="4"/>
      <c r="J201" s="184">
        <f>ROUND(I201*H201,2)</f>
        <v>0</v>
      </c>
      <c r="K201" s="181" t="s">
        <v>3</v>
      </c>
      <c r="L201" s="107"/>
      <c r="M201" s="185" t="s">
        <v>3</v>
      </c>
      <c r="N201" s="186" t="s">
        <v>42</v>
      </c>
      <c r="O201" s="187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R201" s="190" t="s">
        <v>451</v>
      </c>
      <c r="AT201" s="190" t="s">
        <v>115</v>
      </c>
      <c r="AU201" s="190" t="s">
        <v>78</v>
      </c>
      <c r="AY201" s="100" t="s">
        <v>112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00" t="s">
        <v>76</v>
      </c>
      <c r="BK201" s="191">
        <f>ROUND(I201*H201,2)</f>
        <v>0</v>
      </c>
      <c r="BL201" s="100" t="s">
        <v>451</v>
      </c>
      <c r="BM201" s="190" t="s">
        <v>456</v>
      </c>
    </row>
    <row r="202" spans="1:65" s="110" customFormat="1" ht="16.5" customHeight="1">
      <c r="A202" s="106"/>
      <c r="B202" s="107"/>
      <c r="C202" s="179" t="s">
        <v>457</v>
      </c>
      <c r="D202" s="179" t="s">
        <v>115</v>
      </c>
      <c r="E202" s="180" t="s">
        <v>458</v>
      </c>
      <c r="F202" s="181" t="s">
        <v>459</v>
      </c>
      <c r="G202" s="182" t="s">
        <v>194</v>
      </c>
      <c r="H202" s="183">
        <v>2</v>
      </c>
      <c r="I202" s="4"/>
      <c r="J202" s="184">
        <f>ROUND(I202*H202,2)</f>
        <v>0</v>
      </c>
      <c r="K202" s="181" t="s">
        <v>208</v>
      </c>
      <c r="L202" s="107"/>
      <c r="M202" s="185" t="s">
        <v>3</v>
      </c>
      <c r="N202" s="186" t="s">
        <v>42</v>
      </c>
      <c r="O202" s="187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R202" s="190" t="s">
        <v>451</v>
      </c>
      <c r="AT202" s="190" t="s">
        <v>115</v>
      </c>
      <c r="AU202" s="190" t="s">
        <v>78</v>
      </c>
      <c r="AY202" s="100" t="s">
        <v>112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00" t="s">
        <v>76</v>
      </c>
      <c r="BK202" s="191">
        <f>ROUND(I202*H202,2)</f>
        <v>0</v>
      </c>
      <c r="BL202" s="100" t="s">
        <v>451</v>
      </c>
      <c r="BM202" s="190" t="s">
        <v>460</v>
      </c>
    </row>
    <row r="203" spans="1:65" s="110" customFormat="1">
      <c r="A203" s="106"/>
      <c r="B203" s="107"/>
      <c r="C203" s="106"/>
      <c r="D203" s="192" t="s">
        <v>122</v>
      </c>
      <c r="E203" s="106"/>
      <c r="F203" s="193" t="s">
        <v>461</v>
      </c>
      <c r="G203" s="106"/>
      <c r="H203" s="106"/>
      <c r="I203" s="5"/>
      <c r="J203" s="106"/>
      <c r="K203" s="106"/>
      <c r="L203" s="107"/>
      <c r="M203" s="194"/>
      <c r="N203" s="195"/>
      <c r="O203" s="187"/>
      <c r="P203" s="187"/>
      <c r="Q203" s="187"/>
      <c r="R203" s="187"/>
      <c r="S203" s="187"/>
      <c r="T203" s="19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T203" s="100" t="s">
        <v>122</v>
      </c>
      <c r="AU203" s="100" t="s">
        <v>78</v>
      </c>
    </row>
    <row r="204" spans="1:65" s="110" customFormat="1" ht="24.2" customHeight="1">
      <c r="A204" s="106"/>
      <c r="B204" s="107"/>
      <c r="C204" s="179" t="s">
        <v>462</v>
      </c>
      <c r="D204" s="179" t="s">
        <v>115</v>
      </c>
      <c r="E204" s="180" t="s">
        <v>463</v>
      </c>
      <c r="F204" s="181" t="s">
        <v>727</v>
      </c>
      <c r="G204" s="182" t="s">
        <v>194</v>
      </c>
      <c r="H204" s="183">
        <v>1</v>
      </c>
      <c r="I204" s="4"/>
      <c r="J204" s="184">
        <f>ROUND(I204*H204,2)</f>
        <v>0</v>
      </c>
      <c r="K204" s="181" t="s">
        <v>208</v>
      </c>
      <c r="L204" s="107"/>
      <c r="M204" s="185" t="s">
        <v>3</v>
      </c>
      <c r="N204" s="186" t="s">
        <v>42</v>
      </c>
      <c r="O204" s="187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R204" s="190" t="s">
        <v>451</v>
      </c>
      <c r="AT204" s="190" t="s">
        <v>115</v>
      </c>
      <c r="AU204" s="190" t="s">
        <v>78</v>
      </c>
      <c r="AY204" s="100" t="s">
        <v>112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00" t="s">
        <v>76</v>
      </c>
      <c r="BK204" s="191">
        <f>ROUND(I204*H204,2)</f>
        <v>0</v>
      </c>
      <c r="BL204" s="100" t="s">
        <v>451</v>
      </c>
      <c r="BM204" s="190" t="s">
        <v>464</v>
      </c>
    </row>
    <row r="205" spans="1:65" s="110" customFormat="1">
      <c r="A205" s="106"/>
      <c r="B205" s="107"/>
      <c r="C205" s="106"/>
      <c r="D205" s="192" t="s">
        <v>122</v>
      </c>
      <c r="E205" s="106"/>
      <c r="F205" s="193" t="s">
        <v>465</v>
      </c>
      <c r="G205" s="106"/>
      <c r="H205" s="106"/>
      <c r="I205" s="5"/>
      <c r="J205" s="106"/>
      <c r="K205" s="106"/>
      <c r="L205" s="107"/>
      <c r="M205" s="194"/>
      <c r="N205" s="195"/>
      <c r="O205" s="187"/>
      <c r="P205" s="187"/>
      <c r="Q205" s="187"/>
      <c r="R205" s="187"/>
      <c r="S205" s="187"/>
      <c r="T205" s="19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T205" s="100" t="s">
        <v>122</v>
      </c>
      <c r="AU205" s="100" t="s">
        <v>78</v>
      </c>
    </row>
    <row r="206" spans="1:65" s="110" customFormat="1" ht="16.5" customHeight="1">
      <c r="A206" s="106"/>
      <c r="B206" s="107"/>
      <c r="C206" s="179" t="s">
        <v>466</v>
      </c>
      <c r="D206" s="179" t="s">
        <v>115</v>
      </c>
      <c r="E206" s="180" t="s">
        <v>329</v>
      </c>
      <c r="F206" s="181" t="s">
        <v>467</v>
      </c>
      <c r="G206" s="182" t="s">
        <v>139</v>
      </c>
      <c r="H206" s="183">
        <v>2</v>
      </c>
      <c r="I206" s="4"/>
      <c r="J206" s="184">
        <f>ROUND(I206*H206,2)</f>
        <v>0</v>
      </c>
      <c r="K206" s="181" t="s">
        <v>3</v>
      </c>
      <c r="L206" s="107"/>
      <c r="M206" s="185" t="s">
        <v>3</v>
      </c>
      <c r="N206" s="186" t="s">
        <v>42</v>
      </c>
      <c r="O206" s="187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R206" s="190" t="s">
        <v>451</v>
      </c>
      <c r="AT206" s="190" t="s">
        <v>115</v>
      </c>
      <c r="AU206" s="190" t="s">
        <v>78</v>
      </c>
      <c r="AY206" s="100" t="s">
        <v>112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00" t="s">
        <v>76</v>
      </c>
      <c r="BK206" s="191">
        <f>ROUND(I206*H206,2)</f>
        <v>0</v>
      </c>
      <c r="BL206" s="100" t="s">
        <v>451</v>
      </c>
      <c r="BM206" s="190" t="s">
        <v>468</v>
      </c>
    </row>
    <row r="207" spans="1:65" s="166" customFormat="1" ht="22.9" customHeight="1">
      <c r="B207" s="167"/>
      <c r="D207" s="168" t="s">
        <v>70</v>
      </c>
      <c r="E207" s="177" t="s">
        <v>469</v>
      </c>
      <c r="F207" s="177" t="s">
        <v>470</v>
      </c>
      <c r="I207" s="3"/>
      <c r="J207" s="178">
        <f>BK207</f>
        <v>0</v>
      </c>
      <c r="L207" s="167"/>
      <c r="M207" s="171"/>
      <c r="N207" s="172"/>
      <c r="O207" s="172"/>
      <c r="P207" s="173">
        <f>SUM(P208:P211)</f>
        <v>0</v>
      </c>
      <c r="Q207" s="172"/>
      <c r="R207" s="173">
        <f>SUM(R208:R211)</f>
        <v>0</v>
      </c>
      <c r="S207" s="172"/>
      <c r="T207" s="174">
        <f>SUM(T208:T211)</f>
        <v>2.988</v>
      </c>
      <c r="AR207" s="168" t="s">
        <v>128</v>
      </c>
      <c r="AT207" s="175" t="s">
        <v>70</v>
      </c>
      <c r="AU207" s="175" t="s">
        <v>76</v>
      </c>
      <c r="AY207" s="168" t="s">
        <v>112</v>
      </c>
      <c r="BK207" s="176">
        <f>SUM(BK208:BK211)</f>
        <v>0</v>
      </c>
    </row>
    <row r="208" spans="1:65" s="110" customFormat="1" ht="21.75" customHeight="1">
      <c r="A208" s="106"/>
      <c r="B208" s="107"/>
      <c r="C208" s="179" t="s">
        <v>471</v>
      </c>
      <c r="D208" s="179" t="s">
        <v>115</v>
      </c>
      <c r="E208" s="180" t="s">
        <v>472</v>
      </c>
      <c r="F208" s="181" t="s">
        <v>473</v>
      </c>
      <c r="G208" s="182" t="s">
        <v>194</v>
      </c>
      <c r="H208" s="183">
        <v>12</v>
      </c>
      <c r="I208" s="4"/>
      <c r="J208" s="184">
        <f>ROUND(I208*H208,2)</f>
        <v>0</v>
      </c>
      <c r="K208" s="181" t="s">
        <v>173</v>
      </c>
      <c r="L208" s="107"/>
      <c r="M208" s="185" t="s">
        <v>3</v>
      </c>
      <c r="N208" s="186" t="s">
        <v>42</v>
      </c>
      <c r="O208" s="187"/>
      <c r="P208" s="188">
        <f>O208*H208</f>
        <v>0</v>
      </c>
      <c r="Q208" s="188">
        <v>0</v>
      </c>
      <c r="R208" s="188">
        <f>Q208*H208</f>
        <v>0</v>
      </c>
      <c r="S208" s="188">
        <v>9.9000000000000005E-2</v>
      </c>
      <c r="T208" s="189">
        <f>S208*H208</f>
        <v>1.1880000000000002</v>
      </c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R208" s="190" t="s">
        <v>451</v>
      </c>
      <c r="AT208" s="190" t="s">
        <v>115</v>
      </c>
      <c r="AU208" s="190" t="s">
        <v>78</v>
      </c>
      <c r="AY208" s="100" t="s">
        <v>112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00" t="s">
        <v>76</v>
      </c>
      <c r="BK208" s="191">
        <f>ROUND(I208*H208,2)</f>
        <v>0</v>
      </c>
      <c r="BL208" s="100" t="s">
        <v>451</v>
      </c>
      <c r="BM208" s="190" t="s">
        <v>474</v>
      </c>
    </row>
    <row r="209" spans="1:65" s="110" customFormat="1">
      <c r="A209" s="106"/>
      <c r="B209" s="107"/>
      <c r="C209" s="106"/>
      <c r="D209" s="192" t="s">
        <v>122</v>
      </c>
      <c r="E209" s="106"/>
      <c r="F209" s="193" t="s">
        <v>475</v>
      </c>
      <c r="G209" s="106"/>
      <c r="H209" s="106"/>
      <c r="I209" s="5"/>
      <c r="J209" s="106"/>
      <c r="K209" s="106"/>
      <c r="L209" s="107"/>
      <c r="M209" s="194"/>
      <c r="N209" s="195"/>
      <c r="O209" s="187"/>
      <c r="P209" s="187"/>
      <c r="Q209" s="187"/>
      <c r="R209" s="187"/>
      <c r="S209" s="187"/>
      <c r="T209" s="19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T209" s="100" t="s">
        <v>122</v>
      </c>
      <c r="AU209" s="100" t="s">
        <v>78</v>
      </c>
    </row>
    <row r="210" spans="1:65" s="110" customFormat="1" ht="21.75" customHeight="1">
      <c r="A210" s="106"/>
      <c r="B210" s="107"/>
      <c r="C210" s="179" t="s">
        <v>476</v>
      </c>
      <c r="D210" s="179" t="s">
        <v>115</v>
      </c>
      <c r="E210" s="180" t="s">
        <v>477</v>
      </c>
      <c r="F210" s="181" t="s">
        <v>478</v>
      </c>
      <c r="G210" s="182" t="s">
        <v>194</v>
      </c>
      <c r="H210" s="183">
        <v>12</v>
      </c>
      <c r="I210" s="4"/>
      <c r="J210" s="184">
        <f>ROUND(I210*H210,2)</f>
        <v>0</v>
      </c>
      <c r="K210" s="181" t="s">
        <v>173</v>
      </c>
      <c r="L210" s="107"/>
      <c r="M210" s="185" t="s">
        <v>3</v>
      </c>
      <c r="N210" s="186" t="s">
        <v>42</v>
      </c>
      <c r="O210" s="187"/>
      <c r="P210" s="188">
        <f>O210*H210</f>
        <v>0</v>
      </c>
      <c r="Q210" s="188">
        <v>0</v>
      </c>
      <c r="R210" s="188">
        <f>Q210*H210</f>
        <v>0</v>
      </c>
      <c r="S210" s="188">
        <v>0.15</v>
      </c>
      <c r="T210" s="189">
        <f>S210*H210</f>
        <v>1.7999999999999998</v>
      </c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R210" s="190" t="s">
        <v>451</v>
      </c>
      <c r="AT210" s="190" t="s">
        <v>115</v>
      </c>
      <c r="AU210" s="190" t="s">
        <v>78</v>
      </c>
      <c r="AY210" s="100" t="s">
        <v>112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00" t="s">
        <v>76</v>
      </c>
      <c r="BK210" s="191">
        <f>ROUND(I210*H210,2)</f>
        <v>0</v>
      </c>
      <c r="BL210" s="100" t="s">
        <v>451</v>
      </c>
      <c r="BM210" s="190" t="s">
        <v>479</v>
      </c>
    </row>
    <row r="211" spans="1:65" s="110" customFormat="1">
      <c r="A211" s="106"/>
      <c r="B211" s="107"/>
      <c r="C211" s="106"/>
      <c r="D211" s="192" t="s">
        <v>122</v>
      </c>
      <c r="E211" s="106"/>
      <c r="F211" s="193" t="s">
        <v>480</v>
      </c>
      <c r="G211" s="106"/>
      <c r="H211" s="106"/>
      <c r="I211" s="5"/>
      <c r="J211" s="106"/>
      <c r="K211" s="106"/>
      <c r="L211" s="107"/>
      <c r="M211" s="194"/>
      <c r="N211" s="195"/>
      <c r="O211" s="187"/>
      <c r="P211" s="187"/>
      <c r="Q211" s="187"/>
      <c r="R211" s="187"/>
      <c r="S211" s="187"/>
      <c r="T211" s="19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T211" s="100" t="s">
        <v>122</v>
      </c>
      <c r="AU211" s="100" t="s">
        <v>78</v>
      </c>
    </row>
    <row r="212" spans="1:65" s="166" customFormat="1" ht="25.9" customHeight="1">
      <c r="B212" s="167"/>
      <c r="D212" s="168" t="s">
        <v>70</v>
      </c>
      <c r="E212" s="169" t="s">
        <v>481</v>
      </c>
      <c r="F212" s="169" t="s">
        <v>482</v>
      </c>
      <c r="I212" s="3"/>
      <c r="J212" s="170">
        <f>BK212</f>
        <v>0</v>
      </c>
      <c r="L212" s="167"/>
      <c r="M212" s="171"/>
      <c r="N212" s="172"/>
      <c r="O212" s="172"/>
      <c r="P212" s="173">
        <f>SUM(P213:P215)</f>
        <v>0</v>
      </c>
      <c r="Q212" s="172"/>
      <c r="R212" s="173">
        <f>SUM(R213:R215)</f>
        <v>0</v>
      </c>
      <c r="S212" s="172"/>
      <c r="T212" s="174">
        <f>SUM(T213:T215)</f>
        <v>0</v>
      </c>
      <c r="AR212" s="168" t="s">
        <v>120</v>
      </c>
      <c r="AT212" s="175" t="s">
        <v>70</v>
      </c>
      <c r="AU212" s="175" t="s">
        <v>71</v>
      </c>
      <c r="AY212" s="168" t="s">
        <v>112</v>
      </c>
      <c r="BK212" s="176">
        <f>SUM(BK213:BK215)</f>
        <v>0</v>
      </c>
    </row>
    <row r="213" spans="1:65" s="110" customFormat="1" ht="16.5" customHeight="1">
      <c r="A213" s="106"/>
      <c r="B213" s="107"/>
      <c r="C213" s="179" t="s">
        <v>483</v>
      </c>
      <c r="D213" s="179" t="s">
        <v>115</v>
      </c>
      <c r="E213" s="180" t="s">
        <v>484</v>
      </c>
      <c r="F213" s="181" t="s">
        <v>485</v>
      </c>
      <c r="G213" s="182" t="s">
        <v>486</v>
      </c>
      <c r="H213" s="183">
        <v>48</v>
      </c>
      <c r="I213" s="4"/>
      <c r="J213" s="184">
        <f>ROUND(I213*H213,2)</f>
        <v>0</v>
      </c>
      <c r="K213" s="181" t="s">
        <v>487</v>
      </c>
      <c r="L213" s="107"/>
      <c r="M213" s="185" t="s">
        <v>3</v>
      </c>
      <c r="N213" s="186" t="s">
        <v>42</v>
      </c>
      <c r="O213" s="187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R213" s="190" t="s">
        <v>488</v>
      </c>
      <c r="AT213" s="190" t="s">
        <v>115</v>
      </c>
      <c r="AU213" s="190" t="s">
        <v>76</v>
      </c>
      <c r="AY213" s="100" t="s">
        <v>112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00" t="s">
        <v>76</v>
      </c>
      <c r="BK213" s="191">
        <f>ROUND(I213*H213,2)</f>
        <v>0</v>
      </c>
      <c r="BL213" s="100" t="s">
        <v>488</v>
      </c>
      <c r="BM213" s="190" t="s">
        <v>489</v>
      </c>
    </row>
    <row r="214" spans="1:65" s="110" customFormat="1" ht="16.5" customHeight="1">
      <c r="A214" s="106"/>
      <c r="B214" s="107"/>
      <c r="C214" s="179" t="s">
        <v>490</v>
      </c>
      <c r="D214" s="179" t="s">
        <v>115</v>
      </c>
      <c r="E214" s="180" t="s">
        <v>491</v>
      </c>
      <c r="F214" s="181" t="s">
        <v>492</v>
      </c>
      <c r="G214" s="182" t="s">
        <v>486</v>
      </c>
      <c r="H214" s="183">
        <v>16</v>
      </c>
      <c r="I214" s="4"/>
      <c r="J214" s="184">
        <f>ROUND(I214*H214,2)</f>
        <v>0</v>
      </c>
      <c r="K214" s="181" t="s">
        <v>3</v>
      </c>
      <c r="L214" s="107"/>
      <c r="M214" s="185" t="s">
        <v>3</v>
      </c>
      <c r="N214" s="186" t="s">
        <v>42</v>
      </c>
      <c r="O214" s="187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R214" s="190" t="s">
        <v>120</v>
      </c>
      <c r="AT214" s="190" t="s">
        <v>115</v>
      </c>
      <c r="AU214" s="190" t="s">
        <v>76</v>
      </c>
      <c r="AY214" s="100" t="s">
        <v>112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00" t="s">
        <v>76</v>
      </c>
      <c r="BK214" s="191">
        <f>ROUND(I214*H214,2)</f>
        <v>0</v>
      </c>
      <c r="BL214" s="100" t="s">
        <v>120</v>
      </c>
      <c r="BM214" s="190" t="s">
        <v>493</v>
      </c>
    </row>
    <row r="215" spans="1:65" s="110" customFormat="1" ht="16.5" customHeight="1">
      <c r="A215" s="106"/>
      <c r="B215" s="107"/>
      <c r="C215" s="179" t="s">
        <v>494</v>
      </c>
      <c r="D215" s="179" t="s">
        <v>115</v>
      </c>
      <c r="E215" s="180" t="s">
        <v>495</v>
      </c>
      <c r="F215" s="181" t="s">
        <v>496</v>
      </c>
      <c r="G215" s="182" t="s">
        <v>486</v>
      </c>
      <c r="H215" s="183">
        <v>21</v>
      </c>
      <c r="I215" s="4"/>
      <c r="J215" s="184">
        <f>ROUND(I215*H215,2)</f>
        <v>0</v>
      </c>
      <c r="K215" s="181" t="s">
        <v>487</v>
      </c>
      <c r="L215" s="107"/>
      <c r="M215" s="185" t="s">
        <v>3</v>
      </c>
      <c r="N215" s="186" t="s">
        <v>42</v>
      </c>
      <c r="O215" s="187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R215" s="190" t="s">
        <v>488</v>
      </c>
      <c r="AT215" s="190" t="s">
        <v>115</v>
      </c>
      <c r="AU215" s="190" t="s">
        <v>76</v>
      </c>
      <c r="AY215" s="100" t="s">
        <v>112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00" t="s">
        <v>76</v>
      </c>
      <c r="BK215" s="191">
        <f>ROUND(I215*H215,2)</f>
        <v>0</v>
      </c>
      <c r="BL215" s="100" t="s">
        <v>488</v>
      </c>
      <c r="BM215" s="190" t="s">
        <v>497</v>
      </c>
    </row>
    <row r="216" spans="1:65" s="166" customFormat="1" ht="25.9" customHeight="1">
      <c r="B216" s="167"/>
      <c r="D216" s="168" t="s">
        <v>70</v>
      </c>
      <c r="E216" s="169" t="s">
        <v>498</v>
      </c>
      <c r="F216" s="169" t="s">
        <v>499</v>
      </c>
      <c r="I216" s="3"/>
      <c r="J216" s="170">
        <f>BK216</f>
        <v>0</v>
      </c>
      <c r="L216" s="167"/>
      <c r="M216" s="171"/>
      <c r="N216" s="172"/>
      <c r="O216" s="172"/>
      <c r="P216" s="173">
        <f>P217+P221+P223+P225</f>
        <v>0</v>
      </c>
      <c r="Q216" s="172"/>
      <c r="R216" s="173">
        <f>R217+R221+R223+R225</f>
        <v>0</v>
      </c>
      <c r="S216" s="172"/>
      <c r="T216" s="174">
        <f>T217+T221+T223+T225</f>
        <v>0</v>
      </c>
      <c r="AR216" s="168" t="s">
        <v>137</v>
      </c>
      <c r="AT216" s="175" t="s">
        <v>70</v>
      </c>
      <c r="AU216" s="175" t="s">
        <v>71</v>
      </c>
      <c r="AY216" s="168" t="s">
        <v>112</v>
      </c>
      <c r="BK216" s="176">
        <f>BK217+BK221+BK223+BK225</f>
        <v>0</v>
      </c>
    </row>
    <row r="217" spans="1:65" s="166" customFormat="1" ht="22.9" customHeight="1">
      <c r="B217" s="167"/>
      <c r="D217" s="168" t="s">
        <v>70</v>
      </c>
      <c r="E217" s="177" t="s">
        <v>500</v>
      </c>
      <c r="F217" s="177" t="s">
        <v>501</v>
      </c>
      <c r="I217" s="3"/>
      <c r="J217" s="178">
        <f>BK217</f>
        <v>0</v>
      </c>
      <c r="L217" s="167"/>
      <c r="M217" s="171"/>
      <c r="N217" s="172"/>
      <c r="O217" s="172"/>
      <c r="P217" s="173">
        <f>SUM(P218:P220)</f>
        <v>0</v>
      </c>
      <c r="Q217" s="172"/>
      <c r="R217" s="173">
        <f>SUM(R218:R220)</f>
        <v>0</v>
      </c>
      <c r="S217" s="172"/>
      <c r="T217" s="174">
        <f>SUM(T218:T220)</f>
        <v>0</v>
      </c>
      <c r="AR217" s="168" t="s">
        <v>137</v>
      </c>
      <c r="AT217" s="175" t="s">
        <v>70</v>
      </c>
      <c r="AU217" s="175" t="s">
        <v>76</v>
      </c>
      <c r="AY217" s="168" t="s">
        <v>112</v>
      </c>
      <c r="BK217" s="176">
        <f>SUM(BK218:BK220)</f>
        <v>0</v>
      </c>
    </row>
    <row r="218" spans="1:65" s="110" customFormat="1" ht="16.5" customHeight="1">
      <c r="A218" s="106"/>
      <c r="B218" s="107"/>
      <c r="C218" s="179" t="s">
        <v>502</v>
      </c>
      <c r="D218" s="179" t="s">
        <v>115</v>
      </c>
      <c r="E218" s="180" t="s">
        <v>503</v>
      </c>
      <c r="F218" s="181" t="s">
        <v>504</v>
      </c>
      <c r="G218" s="182" t="s">
        <v>505</v>
      </c>
      <c r="H218" s="183">
        <v>1</v>
      </c>
      <c r="I218" s="4"/>
      <c r="J218" s="184">
        <f>ROUND(I218*H218,2)</f>
        <v>0</v>
      </c>
      <c r="K218" s="181" t="s">
        <v>487</v>
      </c>
      <c r="L218" s="107"/>
      <c r="M218" s="185" t="s">
        <v>3</v>
      </c>
      <c r="N218" s="186" t="s">
        <v>42</v>
      </c>
      <c r="O218" s="187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R218" s="190" t="s">
        <v>506</v>
      </c>
      <c r="AT218" s="190" t="s">
        <v>115</v>
      </c>
      <c r="AU218" s="190" t="s">
        <v>78</v>
      </c>
      <c r="AY218" s="100" t="s">
        <v>112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00" t="s">
        <v>76</v>
      </c>
      <c r="BK218" s="191">
        <f>ROUND(I218*H218,2)</f>
        <v>0</v>
      </c>
      <c r="BL218" s="100" t="s">
        <v>506</v>
      </c>
      <c r="BM218" s="190" t="s">
        <v>507</v>
      </c>
    </row>
    <row r="219" spans="1:65" s="110" customFormat="1" ht="21.75" customHeight="1">
      <c r="A219" s="106"/>
      <c r="B219" s="107"/>
      <c r="C219" s="179" t="s">
        <v>508</v>
      </c>
      <c r="D219" s="179" t="s">
        <v>115</v>
      </c>
      <c r="E219" s="180" t="s">
        <v>509</v>
      </c>
      <c r="F219" s="181" t="s">
        <v>510</v>
      </c>
      <c r="G219" s="182" t="s">
        <v>511</v>
      </c>
      <c r="H219" s="183">
        <v>1</v>
      </c>
      <c r="I219" s="4"/>
      <c r="J219" s="184">
        <f>ROUND(I219*H219,2)</f>
        <v>0</v>
      </c>
      <c r="K219" s="181" t="s">
        <v>3</v>
      </c>
      <c r="L219" s="107"/>
      <c r="M219" s="185" t="s">
        <v>3</v>
      </c>
      <c r="N219" s="186" t="s">
        <v>42</v>
      </c>
      <c r="O219" s="187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R219" s="190" t="s">
        <v>120</v>
      </c>
      <c r="AT219" s="190" t="s">
        <v>115</v>
      </c>
      <c r="AU219" s="190" t="s">
        <v>78</v>
      </c>
      <c r="AY219" s="100" t="s">
        <v>112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00" t="s">
        <v>76</v>
      </c>
      <c r="BK219" s="191">
        <f>ROUND(I219*H219,2)</f>
        <v>0</v>
      </c>
      <c r="BL219" s="100" t="s">
        <v>120</v>
      </c>
      <c r="BM219" s="190" t="s">
        <v>512</v>
      </c>
    </row>
    <row r="220" spans="1:65" s="110" customFormat="1" ht="97.5">
      <c r="A220" s="106"/>
      <c r="B220" s="107"/>
      <c r="C220" s="106"/>
      <c r="D220" s="208" t="s">
        <v>234</v>
      </c>
      <c r="E220" s="106"/>
      <c r="F220" s="215" t="s">
        <v>513</v>
      </c>
      <c r="G220" s="106"/>
      <c r="H220" s="106"/>
      <c r="I220" s="98" t="s">
        <v>728</v>
      </c>
      <c r="J220" s="106"/>
      <c r="K220" s="106"/>
      <c r="L220" s="107"/>
      <c r="M220" s="194"/>
      <c r="N220" s="195"/>
      <c r="O220" s="187"/>
      <c r="P220" s="187"/>
      <c r="Q220" s="187"/>
      <c r="R220" s="187"/>
      <c r="S220" s="187"/>
      <c r="T220" s="19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T220" s="100" t="s">
        <v>234</v>
      </c>
      <c r="AU220" s="100" t="s">
        <v>78</v>
      </c>
    </row>
    <row r="221" spans="1:65" s="166" customFormat="1" ht="22.9" customHeight="1">
      <c r="B221" s="167"/>
      <c r="D221" s="168" t="s">
        <v>70</v>
      </c>
      <c r="E221" s="177" t="s">
        <v>514</v>
      </c>
      <c r="F221" s="177" t="s">
        <v>515</v>
      </c>
      <c r="I221" s="3"/>
      <c r="J221" s="178">
        <f>BK221</f>
        <v>0</v>
      </c>
      <c r="L221" s="167"/>
      <c r="M221" s="171"/>
      <c r="N221" s="172"/>
      <c r="O221" s="172"/>
      <c r="P221" s="173">
        <f>P222</f>
        <v>0</v>
      </c>
      <c r="Q221" s="172"/>
      <c r="R221" s="173">
        <f>R222</f>
        <v>0</v>
      </c>
      <c r="S221" s="172"/>
      <c r="T221" s="174">
        <f>T222</f>
        <v>0</v>
      </c>
      <c r="AR221" s="168" t="s">
        <v>137</v>
      </c>
      <c r="AT221" s="175" t="s">
        <v>70</v>
      </c>
      <c r="AU221" s="175" t="s">
        <v>76</v>
      </c>
      <c r="AY221" s="168" t="s">
        <v>112</v>
      </c>
      <c r="BK221" s="176">
        <f>BK222</f>
        <v>0</v>
      </c>
    </row>
    <row r="222" spans="1:65" s="110" customFormat="1" ht="16.5" customHeight="1">
      <c r="A222" s="106"/>
      <c r="B222" s="107"/>
      <c r="C222" s="179" t="s">
        <v>516</v>
      </c>
      <c r="D222" s="179" t="s">
        <v>115</v>
      </c>
      <c r="E222" s="180" t="s">
        <v>517</v>
      </c>
      <c r="F222" s="181" t="s">
        <v>518</v>
      </c>
      <c r="G222" s="182" t="s">
        <v>486</v>
      </c>
      <c r="H222" s="183">
        <v>16</v>
      </c>
      <c r="I222" s="4"/>
      <c r="J222" s="184">
        <f>ROUND(I222*H222,2)</f>
        <v>0</v>
      </c>
      <c r="K222" s="181" t="s">
        <v>519</v>
      </c>
      <c r="L222" s="107"/>
      <c r="M222" s="185" t="s">
        <v>3</v>
      </c>
      <c r="N222" s="186" t="s">
        <v>42</v>
      </c>
      <c r="O222" s="187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R222" s="190" t="s">
        <v>506</v>
      </c>
      <c r="AT222" s="190" t="s">
        <v>115</v>
      </c>
      <c r="AU222" s="190" t="s">
        <v>78</v>
      </c>
      <c r="AY222" s="100" t="s">
        <v>112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00" t="s">
        <v>76</v>
      </c>
      <c r="BK222" s="191">
        <f>ROUND(I222*H222,2)</f>
        <v>0</v>
      </c>
      <c r="BL222" s="100" t="s">
        <v>506</v>
      </c>
      <c r="BM222" s="190" t="s">
        <v>520</v>
      </c>
    </row>
    <row r="223" spans="1:65" s="166" customFormat="1" ht="22.9" customHeight="1">
      <c r="B223" s="167"/>
      <c r="D223" s="168" t="s">
        <v>70</v>
      </c>
      <c r="E223" s="177" t="s">
        <v>521</v>
      </c>
      <c r="F223" s="177" t="s">
        <v>522</v>
      </c>
      <c r="I223" s="3"/>
      <c r="J223" s="178">
        <f>BK223</f>
        <v>0</v>
      </c>
      <c r="L223" s="167"/>
      <c r="M223" s="171"/>
      <c r="N223" s="172"/>
      <c r="O223" s="172"/>
      <c r="P223" s="173">
        <f>P224</f>
        <v>0</v>
      </c>
      <c r="Q223" s="172"/>
      <c r="R223" s="173">
        <f>R224</f>
        <v>0</v>
      </c>
      <c r="S223" s="172"/>
      <c r="T223" s="174">
        <f>T224</f>
        <v>0</v>
      </c>
      <c r="AR223" s="168" t="s">
        <v>137</v>
      </c>
      <c r="AT223" s="175" t="s">
        <v>70</v>
      </c>
      <c r="AU223" s="175" t="s">
        <v>76</v>
      </c>
      <c r="AY223" s="168" t="s">
        <v>112</v>
      </c>
      <c r="BK223" s="176">
        <f>BK224</f>
        <v>0</v>
      </c>
    </row>
    <row r="224" spans="1:65" s="110" customFormat="1" ht="16.5" customHeight="1">
      <c r="A224" s="106"/>
      <c r="B224" s="107"/>
      <c r="C224" s="179" t="s">
        <v>523</v>
      </c>
      <c r="D224" s="179" t="s">
        <v>115</v>
      </c>
      <c r="E224" s="180" t="s">
        <v>524</v>
      </c>
      <c r="F224" s="181" t="s">
        <v>525</v>
      </c>
      <c r="G224" s="182" t="s">
        <v>139</v>
      </c>
      <c r="H224" s="183">
        <v>1</v>
      </c>
      <c r="I224" s="4"/>
      <c r="J224" s="184">
        <f>ROUND(I224*H224,2)</f>
        <v>0</v>
      </c>
      <c r="K224" s="181" t="s">
        <v>487</v>
      </c>
      <c r="L224" s="107"/>
      <c r="M224" s="185" t="s">
        <v>3</v>
      </c>
      <c r="N224" s="186" t="s">
        <v>42</v>
      </c>
      <c r="O224" s="187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R224" s="190" t="s">
        <v>506</v>
      </c>
      <c r="AT224" s="190" t="s">
        <v>115</v>
      </c>
      <c r="AU224" s="190" t="s">
        <v>78</v>
      </c>
      <c r="AY224" s="100" t="s">
        <v>112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00" t="s">
        <v>76</v>
      </c>
      <c r="BK224" s="191">
        <f>ROUND(I224*H224,2)</f>
        <v>0</v>
      </c>
      <c r="BL224" s="100" t="s">
        <v>506</v>
      </c>
      <c r="BM224" s="190" t="s">
        <v>526</v>
      </c>
    </row>
    <row r="225" spans="1:65" s="166" customFormat="1" ht="22.9" customHeight="1">
      <c r="B225" s="167"/>
      <c r="D225" s="168" t="s">
        <v>70</v>
      </c>
      <c r="E225" s="177" t="s">
        <v>527</v>
      </c>
      <c r="F225" s="177" t="s">
        <v>528</v>
      </c>
      <c r="I225" s="3"/>
      <c r="J225" s="178">
        <f>BK225</f>
        <v>0</v>
      </c>
      <c r="L225" s="167"/>
      <c r="M225" s="171"/>
      <c r="N225" s="172"/>
      <c r="O225" s="172"/>
      <c r="P225" s="173">
        <f>SUM(P226:P227)</f>
        <v>0</v>
      </c>
      <c r="Q225" s="172"/>
      <c r="R225" s="173">
        <f>SUM(R226:R227)</f>
        <v>0</v>
      </c>
      <c r="S225" s="172"/>
      <c r="T225" s="174">
        <f>SUM(T226:T227)</f>
        <v>0</v>
      </c>
      <c r="AR225" s="168" t="s">
        <v>137</v>
      </c>
      <c r="AT225" s="175" t="s">
        <v>70</v>
      </c>
      <c r="AU225" s="175" t="s">
        <v>76</v>
      </c>
      <c r="AY225" s="168" t="s">
        <v>112</v>
      </c>
      <c r="BK225" s="176">
        <f>SUM(BK226:BK227)</f>
        <v>0</v>
      </c>
    </row>
    <row r="226" spans="1:65" s="110" customFormat="1" ht="16.5" customHeight="1">
      <c r="A226" s="106"/>
      <c r="B226" s="107"/>
      <c r="C226" s="179" t="s">
        <v>529</v>
      </c>
      <c r="D226" s="179" t="s">
        <v>115</v>
      </c>
      <c r="E226" s="180" t="s">
        <v>530</v>
      </c>
      <c r="F226" s="181" t="s">
        <v>531</v>
      </c>
      <c r="G226" s="182" t="s">
        <v>532</v>
      </c>
      <c r="H226" s="183">
        <v>1</v>
      </c>
      <c r="I226" s="4"/>
      <c r="J226" s="184">
        <f>ROUND(I226*H226,2)</f>
        <v>0</v>
      </c>
      <c r="K226" s="181" t="s">
        <v>208</v>
      </c>
      <c r="L226" s="107"/>
      <c r="M226" s="185" t="s">
        <v>3</v>
      </c>
      <c r="N226" s="186" t="s">
        <v>42</v>
      </c>
      <c r="O226" s="187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R226" s="190" t="s">
        <v>506</v>
      </c>
      <c r="AT226" s="190" t="s">
        <v>115</v>
      </c>
      <c r="AU226" s="190" t="s">
        <v>78</v>
      </c>
      <c r="AY226" s="100" t="s">
        <v>112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00" t="s">
        <v>76</v>
      </c>
      <c r="BK226" s="191">
        <f>ROUND(I226*H226,2)</f>
        <v>0</v>
      </c>
      <c r="BL226" s="100" t="s">
        <v>506</v>
      </c>
      <c r="BM226" s="190" t="s">
        <v>533</v>
      </c>
    </row>
    <row r="227" spans="1:65" s="110" customFormat="1">
      <c r="A227" s="106"/>
      <c r="B227" s="107"/>
      <c r="C227" s="106"/>
      <c r="D227" s="192" t="s">
        <v>122</v>
      </c>
      <c r="E227" s="106"/>
      <c r="F227" s="193" t="s">
        <v>534</v>
      </c>
      <c r="G227" s="106"/>
      <c r="H227" s="106"/>
      <c r="I227" s="5"/>
      <c r="J227" s="106"/>
      <c r="K227" s="106"/>
      <c r="L227" s="107"/>
      <c r="M227" s="216"/>
      <c r="N227" s="217"/>
      <c r="O227" s="218"/>
      <c r="P227" s="218"/>
      <c r="Q227" s="218"/>
      <c r="R227" s="218"/>
      <c r="S227" s="218"/>
      <c r="T227" s="219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T227" s="100" t="s">
        <v>122</v>
      </c>
      <c r="AU227" s="100" t="s">
        <v>78</v>
      </c>
    </row>
    <row r="228" spans="1:65" s="110" customFormat="1" ht="6.95" customHeight="1">
      <c r="A228" s="106"/>
      <c r="B228" s="130"/>
      <c r="C228" s="131"/>
      <c r="D228" s="131"/>
      <c r="E228" s="131"/>
      <c r="F228" s="131"/>
      <c r="G228" s="131"/>
      <c r="H228" s="131"/>
      <c r="I228" s="264"/>
      <c r="J228" s="131"/>
      <c r="K228" s="131"/>
      <c r="L228" s="107"/>
      <c r="M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</row>
  </sheetData>
  <sheetProtection password="E74F" sheet="1" objects="1" scenarios="1"/>
  <autoFilter ref="C85:K227"/>
  <mergeCells count="6">
    <mergeCell ref="E78:H78"/>
    <mergeCell ref="L2:V2"/>
    <mergeCell ref="E7:H7"/>
    <mergeCell ref="E16:H16"/>
    <mergeCell ref="E25:H25"/>
    <mergeCell ref="E46:H46"/>
  </mergeCells>
  <hyperlinks>
    <hyperlink ref="F90" r:id="rId1"/>
    <hyperlink ref="F92" r:id="rId2"/>
    <hyperlink ref="F94" r:id="rId3"/>
    <hyperlink ref="F104" r:id="rId4"/>
    <hyperlink ref="F107" r:id="rId5"/>
    <hyperlink ref="F111" r:id="rId6"/>
    <hyperlink ref="F115" r:id="rId7"/>
    <hyperlink ref="F119" r:id="rId8"/>
    <hyperlink ref="F122" r:id="rId9"/>
    <hyperlink ref="F126" r:id="rId10"/>
    <hyperlink ref="F131" r:id="rId11"/>
    <hyperlink ref="F135" r:id="rId12"/>
    <hyperlink ref="F138" r:id="rId13"/>
    <hyperlink ref="F141" r:id="rId14"/>
    <hyperlink ref="F143" r:id="rId15"/>
    <hyperlink ref="F145" r:id="rId16"/>
    <hyperlink ref="F147" r:id="rId17"/>
    <hyperlink ref="F150" r:id="rId18"/>
    <hyperlink ref="F153" r:id="rId19"/>
    <hyperlink ref="F157" r:id="rId20"/>
    <hyperlink ref="F160" r:id="rId21"/>
    <hyperlink ref="F163" r:id="rId22"/>
    <hyperlink ref="F166" r:id="rId23"/>
    <hyperlink ref="F174" r:id="rId24"/>
    <hyperlink ref="F177" r:id="rId25"/>
    <hyperlink ref="F180" r:id="rId26"/>
    <hyperlink ref="F184" r:id="rId27"/>
    <hyperlink ref="F187" r:id="rId28"/>
    <hyperlink ref="F189" r:id="rId29"/>
    <hyperlink ref="F191" r:id="rId30"/>
    <hyperlink ref="F203" r:id="rId31"/>
    <hyperlink ref="F205" r:id="rId32"/>
    <hyperlink ref="F209" r:id="rId33"/>
    <hyperlink ref="F211" r:id="rId34"/>
    <hyperlink ref="F227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>
      <selection activeCell="C3" sqref="C3:J3"/>
    </sheetView>
  </sheetViews>
  <sheetFormatPr defaultColWidth="9.1640625" defaultRowHeight="11.25"/>
  <cols>
    <col min="1" max="1" width="8.33203125" style="8" customWidth="1"/>
    <col min="2" max="2" width="1.6640625" style="8" customWidth="1"/>
    <col min="3" max="4" width="5" style="8" customWidth="1"/>
    <col min="5" max="5" width="11.6640625" style="8" customWidth="1"/>
    <col min="6" max="6" width="9.1640625" style="8" customWidth="1"/>
    <col min="7" max="7" width="5" style="8" customWidth="1"/>
    <col min="8" max="8" width="77.83203125" style="8" customWidth="1"/>
    <col min="9" max="10" width="20" style="8" customWidth="1"/>
    <col min="11" max="11" width="1.6640625" style="8" customWidth="1"/>
    <col min="12" max="16384" width="9.1640625" style="91"/>
  </cols>
  <sheetData>
    <row r="1" spans="2:11" s="91" customFormat="1" ht="37.5" customHeight="1"/>
    <row r="2" spans="2:11" s="91" customFormat="1" ht="7.5" customHeight="1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1" s="1" customFormat="1" ht="45" customHeight="1">
      <c r="B3" s="12"/>
      <c r="C3" s="308" t="s">
        <v>535</v>
      </c>
      <c r="D3" s="308"/>
      <c r="E3" s="308"/>
      <c r="F3" s="308"/>
      <c r="G3" s="308"/>
      <c r="H3" s="308"/>
      <c r="I3" s="308"/>
      <c r="J3" s="308"/>
      <c r="K3" s="13"/>
    </row>
    <row r="4" spans="2:11" s="91" customFormat="1" ht="25.5" customHeight="1">
      <c r="B4" s="14"/>
      <c r="C4" s="313" t="s">
        <v>536</v>
      </c>
      <c r="D4" s="313"/>
      <c r="E4" s="313"/>
      <c r="F4" s="313"/>
      <c r="G4" s="313"/>
      <c r="H4" s="313"/>
      <c r="I4" s="313"/>
      <c r="J4" s="313"/>
      <c r="K4" s="15"/>
    </row>
    <row r="5" spans="2:11" s="91" customFormat="1" ht="5.25" customHeight="1">
      <c r="B5" s="14"/>
      <c r="C5" s="16"/>
      <c r="D5" s="16"/>
      <c r="E5" s="16"/>
      <c r="F5" s="16"/>
      <c r="G5" s="16"/>
      <c r="H5" s="16"/>
      <c r="I5" s="16"/>
      <c r="J5" s="16"/>
      <c r="K5" s="15"/>
    </row>
    <row r="6" spans="2:11" s="91" customFormat="1" ht="15" customHeight="1">
      <c r="B6" s="14"/>
      <c r="C6" s="312" t="s">
        <v>537</v>
      </c>
      <c r="D6" s="312"/>
      <c r="E6" s="312"/>
      <c r="F6" s="312"/>
      <c r="G6" s="312"/>
      <c r="H6" s="312"/>
      <c r="I6" s="312"/>
      <c r="J6" s="312"/>
      <c r="K6" s="15"/>
    </row>
    <row r="7" spans="2:11" s="91" customFormat="1" ht="15" customHeight="1">
      <c r="B7" s="17"/>
      <c r="C7" s="312" t="s">
        <v>538</v>
      </c>
      <c r="D7" s="312"/>
      <c r="E7" s="312"/>
      <c r="F7" s="312"/>
      <c r="G7" s="312"/>
      <c r="H7" s="312"/>
      <c r="I7" s="312"/>
      <c r="J7" s="312"/>
      <c r="K7" s="15"/>
    </row>
    <row r="8" spans="2:11" s="91" customFormat="1" ht="12.75" customHeight="1">
      <c r="B8" s="17"/>
      <c r="C8" s="97"/>
      <c r="D8" s="97"/>
      <c r="E8" s="97"/>
      <c r="F8" s="97"/>
      <c r="G8" s="97"/>
      <c r="H8" s="97"/>
      <c r="I8" s="97"/>
      <c r="J8" s="97"/>
      <c r="K8" s="15"/>
    </row>
    <row r="9" spans="2:11" s="91" customFormat="1" ht="15" customHeight="1">
      <c r="B9" s="17"/>
      <c r="C9" s="312" t="s">
        <v>539</v>
      </c>
      <c r="D9" s="312"/>
      <c r="E9" s="312"/>
      <c r="F9" s="312"/>
      <c r="G9" s="312"/>
      <c r="H9" s="312"/>
      <c r="I9" s="312"/>
      <c r="J9" s="312"/>
      <c r="K9" s="15"/>
    </row>
    <row r="10" spans="2:11" s="91" customFormat="1" ht="15" customHeight="1">
      <c r="B10" s="17"/>
      <c r="C10" s="97"/>
      <c r="D10" s="312" t="s">
        <v>540</v>
      </c>
      <c r="E10" s="312"/>
      <c r="F10" s="312"/>
      <c r="G10" s="312"/>
      <c r="H10" s="312"/>
      <c r="I10" s="312"/>
      <c r="J10" s="312"/>
      <c r="K10" s="15"/>
    </row>
    <row r="11" spans="2:11" s="91" customFormat="1" ht="15" customHeight="1">
      <c r="B11" s="17"/>
      <c r="C11" s="18"/>
      <c r="D11" s="312" t="s">
        <v>541</v>
      </c>
      <c r="E11" s="312"/>
      <c r="F11" s="312"/>
      <c r="G11" s="312"/>
      <c r="H11" s="312"/>
      <c r="I11" s="312"/>
      <c r="J11" s="312"/>
      <c r="K11" s="15"/>
    </row>
    <row r="12" spans="2:11" s="91" customFormat="1" ht="15" customHeight="1">
      <c r="B12" s="17"/>
      <c r="C12" s="18"/>
      <c r="D12" s="97"/>
      <c r="E12" s="97"/>
      <c r="F12" s="97"/>
      <c r="G12" s="97"/>
      <c r="H12" s="97"/>
      <c r="I12" s="97"/>
      <c r="J12" s="97"/>
      <c r="K12" s="15"/>
    </row>
    <row r="13" spans="2:11" s="91" customFormat="1" ht="15" customHeight="1">
      <c r="B13" s="17"/>
      <c r="C13" s="18"/>
      <c r="D13" s="95" t="s">
        <v>542</v>
      </c>
      <c r="E13" s="97"/>
      <c r="F13" s="97"/>
      <c r="G13" s="97"/>
      <c r="H13" s="97"/>
      <c r="I13" s="97"/>
      <c r="J13" s="97"/>
      <c r="K13" s="15"/>
    </row>
    <row r="14" spans="2:11" s="91" customFormat="1" ht="12.75" customHeight="1">
      <c r="B14" s="17"/>
      <c r="C14" s="18"/>
      <c r="D14" s="18"/>
      <c r="E14" s="18"/>
      <c r="F14" s="18"/>
      <c r="G14" s="18"/>
      <c r="H14" s="18"/>
      <c r="I14" s="18"/>
      <c r="J14" s="18"/>
      <c r="K14" s="15"/>
    </row>
    <row r="15" spans="2:11" s="91" customFormat="1" ht="15" customHeight="1">
      <c r="B15" s="17"/>
      <c r="C15" s="18"/>
      <c r="D15" s="312" t="s">
        <v>543</v>
      </c>
      <c r="E15" s="312"/>
      <c r="F15" s="312"/>
      <c r="G15" s="312"/>
      <c r="H15" s="312"/>
      <c r="I15" s="312"/>
      <c r="J15" s="312"/>
      <c r="K15" s="15"/>
    </row>
    <row r="16" spans="2:11" s="91" customFormat="1" ht="15" customHeight="1">
      <c r="B16" s="17"/>
      <c r="C16" s="18"/>
      <c r="D16" s="312" t="s">
        <v>544</v>
      </c>
      <c r="E16" s="312"/>
      <c r="F16" s="312"/>
      <c r="G16" s="312"/>
      <c r="H16" s="312"/>
      <c r="I16" s="312"/>
      <c r="J16" s="312"/>
      <c r="K16" s="15"/>
    </row>
    <row r="17" spans="2:11" s="91" customFormat="1" ht="15" customHeight="1">
      <c r="B17" s="17"/>
      <c r="C17" s="18"/>
      <c r="D17" s="312" t="s">
        <v>545</v>
      </c>
      <c r="E17" s="312"/>
      <c r="F17" s="312"/>
      <c r="G17" s="312"/>
      <c r="H17" s="312"/>
      <c r="I17" s="312"/>
      <c r="J17" s="312"/>
      <c r="K17" s="15"/>
    </row>
    <row r="18" spans="2:11" s="91" customFormat="1" ht="15" customHeight="1">
      <c r="B18" s="17"/>
      <c r="C18" s="18"/>
      <c r="D18" s="18"/>
      <c r="E18" s="19" t="s">
        <v>75</v>
      </c>
      <c r="F18" s="312" t="s">
        <v>546</v>
      </c>
      <c r="G18" s="312"/>
      <c r="H18" s="312"/>
      <c r="I18" s="312"/>
      <c r="J18" s="312"/>
      <c r="K18" s="15"/>
    </row>
    <row r="19" spans="2:11" s="91" customFormat="1" ht="15" customHeight="1">
      <c r="B19" s="17"/>
      <c r="C19" s="18"/>
      <c r="D19" s="18"/>
      <c r="E19" s="19" t="s">
        <v>547</v>
      </c>
      <c r="F19" s="312" t="s">
        <v>548</v>
      </c>
      <c r="G19" s="312"/>
      <c r="H19" s="312"/>
      <c r="I19" s="312"/>
      <c r="J19" s="312"/>
      <c r="K19" s="15"/>
    </row>
    <row r="20" spans="2:11" s="91" customFormat="1" ht="15" customHeight="1">
      <c r="B20" s="17"/>
      <c r="C20" s="18"/>
      <c r="D20" s="18"/>
      <c r="E20" s="19" t="s">
        <v>549</v>
      </c>
      <c r="F20" s="312" t="s">
        <v>550</v>
      </c>
      <c r="G20" s="312"/>
      <c r="H20" s="312"/>
      <c r="I20" s="312"/>
      <c r="J20" s="312"/>
      <c r="K20" s="15"/>
    </row>
    <row r="21" spans="2:11" s="91" customFormat="1" ht="15" customHeight="1">
      <c r="B21" s="17"/>
      <c r="C21" s="18"/>
      <c r="D21" s="18"/>
      <c r="E21" s="19" t="s">
        <v>551</v>
      </c>
      <c r="F21" s="312" t="s">
        <v>552</v>
      </c>
      <c r="G21" s="312"/>
      <c r="H21" s="312"/>
      <c r="I21" s="312"/>
      <c r="J21" s="312"/>
      <c r="K21" s="15"/>
    </row>
    <row r="22" spans="2:11" s="91" customFormat="1" ht="15" customHeight="1">
      <c r="B22" s="17"/>
      <c r="C22" s="18"/>
      <c r="D22" s="18"/>
      <c r="E22" s="19" t="s">
        <v>553</v>
      </c>
      <c r="F22" s="312" t="s">
        <v>554</v>
      </c>
      <c r="G22" s="312"/>
      <c r="H22" s="312"/>
      <c r="I22" s="312"/>
      <c r="J22" s="312"/>
      <c r="K22" s="15"/>
    </row>
    <row r="23" spans="2:11" s="91" customFormat="1" ht="15" customHeight="1">
      <c r="B23" s="17"/>
      <c r="C23" s="18"/>
      <c r="D23" s="18"/>
      <c r="E23" s="19" t="s">
        <v>555</v>
      </c>
      <c r="F23" s="312" t="s">
        <v>556</v>
      </c>
      <c r="G23" s="312"/>
      <c r="H23" s="312"/>
      <c r="I23" s="312"/>
      <c r="J23" s="312"/>
      <c r="K23" s="15"/>
    </row>
    <row r="24" spans="2:11" s="91" customFormat="1" ht="12.75" customHeight="1">
      <c r="B24" s="17"/>
      <c r="C24" s="18"/>
      <c r="D24" s="18"/>
      <c r="E24" s="18"/>
      <c r="F24" s="18"/>
      <c r="G24" s="18"/>
      <c r="H24" s="18"/>
      <c r="I24" s="18"/>
      <c r="J24" s="18"/>
      <c r="K24" s="15"/>
    </row>
    <row r="25" spans="2:11" s="91" customFormat="1" ht="15" customHeight="1">
      <c r="B25" s="17"/>
      <c r="C25" s="312" t="s">
        <v>557</v>
      </c>
      <c r="D25" s="312"/>
      <c r="E25" s="312"/>
      <c r="F25" s="312"/>
      <c r="G25" s="312"/>
      <c r="H25" s="312"/>
      <c r="I25" s="312"/>
      <c r="J25" s="312"/>
      <c r="K25" s="15"/>
    </row>
    <row r="26" spans="2:11" s="91" customFormat="1" ht="15" customHeight="1">
      <c r="B26" s="17"/>
      <c r="C26" s="312" t="s">
        <v>558</v>
      </c>
      <c r="D26" s="312"/>
      <c r="E26" s="312"/>
      <c r="F26" s="312"/>
      <c r="G26" s="312"/>
      <c r="H26" s="312"/>
      <c r="I26" s="312"/>
      <c r="J26" s="312"/>
      <c r="K26" s="15"/>
    </row>
    <row r="27" spans="2:11" s="91" customFormat="1" ht="15" customHeight="1">
      <c r="B27" s="17"/>
      <c r="C27" s="97"/>
      <c r="D27" s="312" t="s">
        <v>559</v>
      </c>
      <c r="E27" s="312"/>
      <c r="F27" s="312"/>
      <c r="G27" s="312"/>
      <c r="H27" s="312"/>
      <c r="I27" s="312"/>
      <c r="J27" s="312"/>
      <c r="K27" s="15"/>
    </row>
    <row r="28" spans="2:11" s="91" customFormat="1" ht="15" customHeight="1">
      <c r="B28" s="17"/>
      <c r="C28" s="18"/>
      <c r="D28" s="312" t="s">
        <v>560</v>
      </c>
      <c r="E28" s="312"/>
      <c r="F28" s="312"/>
      <c r="G28" s="312"/>
      <c r="H28" s="312"/>
      <c r="I28" s="312"/>
      <c r="J28" s="312"/>
      <c r="K28" s="15"/>
    </row>
    <row r="29" spans="2:11" s="91" customFormat="1" ht="12.75" customHeight="1">
      <c r="B29" s="17"/>
      <c r="C29" s="18"/>
      <c r="D29" s="18"/>
      <c r="E29" s="18"/>
      <c r="F29" s="18"/>
      <c r="G29" s="18"/>
      <c r="H29" s="18"/>
      <c r="I29" s="18"/>
      <c r="J29" s="18"/>
      <c r="K29" s="15"/>
    </row>
    <row r="30" spans="2:11" s="91" customFormat="1" ht="15" customHeight="1">
      <c r="B30" s="17"/>
      <c r="C30" s="18"/>
      <c r="D30" s="312" t="s">
        <v>561</v>
      </c>
      <c r="E30" s="312"/>
      <c r="F30" s="312"/>
      <c r="G30" s="312"/>
      <c r="H30" s="312"/>
      <c r="I30" s="312"/>
      <c r="J30" s="312"/>
      <c r="K30" s="15"/>
    </row>
    <row r="31" spans="2:11" s="91" customFormat="1" ht="15" customHeight="1">
      <c r="B31" s="17"/>
      <c r="C31" s="18"/>
      <c r="D31" s="312" t="s">
        <v>562</v>
      </c>
      <c r="E31" s="312"/>
      <c r="F31" s="312"/>
      <c r="G31" s="312"/>
      <c r="H31" s="312"/>
      <c r="I31" s="312"/>
      <c r="J31" s="312"/>
      <c r="K31" s="15"/>
    </row>
    <row r="32" spans="2:11" s="91" customFormat="1" ht="12.75" customHeight="1">
      <c r="B32" s="17"/>
      <c r="C32" s="18"/>
      <c r="D32" s="18"/>
      <c r="E32" s="18"/>
      <c r="F32" s="18"/>
      <c r="G32" s="18"/>
      <c r="H32" s="18"/>
      <c r="I32" s="18"/>
      <c r="J32" s="18"/>
      <c r="K32" s="15"/>
    </row>
    <row r="33" spans="2:11" s="91" customFormat="1" ht="15" customHeight="1">
      <c r="B33" s="17"/>
      <c r="C33" s="18"/>
      <c r="D33" s="312" t="s">
        <v>563</v>
      </c>
      <c r="E33" s="312"/>
      <c r="F33" s="312"/>
      <c r="G33" s="312"/>
      <c r="H33" s="312"/>
      <c r="I33" s="312"/>
      <c r="J33" s="312"/>
      <c r="K33" s="15"/>
    </row>
    <row r="34" spans="2:11" s="91" customFormat="1" ht="15" customHeight="1">
      <c r="B34" s="17"/>
      <c r="C34" s="18"/>
      <c r="D34" s="312" t="s">
        <v>564</v>
      </c>
      <c r="E34" s="312"/>
      <c r="F34" s="312"/>
      <c r="G34" s="312"/>
      <c r="H34" s="312"/>
      <c r="I34" s="312"/>
      <c r="J34" s="312"/>
      <c r="K34" s="15"/>
    </row>
    <row r="35" spans="2:11" s="91" customFormat="1" ht="15" customHeight="1">
      <c r="B35" s="17"/>
      <c r="C35" s="18"/>
      <c r="D35" s="312" t="s">
        <v>565</v>
      </c>
      <c r="E35" s="312"/>
      <c r="F35" s="312"/>
      <c r="G35" s="312"/>
      <c r="H35" s="312"/>
      <c r="I35" s="312"/>
      <c r="J35" s="312"/>
      <c r="K35" s="15"/>
    </row>
    <row r="36" spans="2:11" s="91" customFormat="1" ht="15" customHeight="1">
      <c r="B36" s="17"/>
      <c r="C36" s="18"/>
      <c r="D36" s="97"/>
      <c r="E36" s="95" t="s">
        <v>98</v>
      </c>
      <c r="F36" s="97"/>
      <c r="G36" s="312" t="s">
        <v>566</v>
      </c>
      <c r="H36" s="312"/>
      <c r="I36" s="312"/>
      <c r="J36" s="312"/>
      <c r="K36" s="15"/>
    </row>
    <row r="37" spans="2:11" s="91" customFormat="1" ht="30.75" customHeight="1">
      <c r="B37" s="17"/>
      <c r="C37" s="18"/>
      <c r="D37" s="97"/>
      <c r="E37" s="95" t="s">
        <v>567</v>
      </c>
      <c r="F37" s="97"/>
      <c r="G37" s="312" t="s">
        <v>568</v>
      </c>
      <c r="H37" s="312"/>
      <c r="I37" s="312"/>
      <c r="J37" s="312"/>
      <c r="K37" s="15"/>
    </row>
    <row r="38" spans="2:11" s="91" customFormat="1" ht="15" customHeight="1">
      <c r="B38" s="17"/>
      <c r="C38" s="18"/>
      <c r="D38" s="97"/>
      <c r="E38" s="95" t="s">
        <v>52</v>
      </c>
      <c r="F38" s="97"/>
      <c r="G38" s="312" t="s">
        <v>569</v>
      </c>
      <c r="H38" s="312"/>
      <c r="I38" s="312"/>
      <c r="J38" s="312"/>
      <c r="K38" s="15"/>
    </row>
    <row r="39" spans="2:11" s="91" customFormat="1" ht="15" customHeight="1">
      <c r="B39" s="17"/>
      <c r="C39" s="18"/>
      <c r="D39" s="97"/>
      <c r="E39" s="95" t="s">
        <v>53</v>
      </c>
      <c r="F39" s="97"/>
      <c r="G39" s="312" t="s">
        <v>570</v>
      </c>
      <c r="H39" s="312"/>
      <c r="I39" s="312"/>
      <c r="J39" s="312"/>
      <c r="K39" s="15"/>
    </row>
    <row r="40" spans="2:11" s="91" customFormat="1" ht="15" customHeight="1">
      <c r="B40" s="17"/>
      <c r="C40" s="18"/>
      <c r="D40" s="97"/>
      <c r="E40" s="95" t="s">
        <v>99</v>
      </c>
      <c r="F40" s="97"/>
      <c r="G40" s="312" t="s">
        <v>571</v>
      </c>
      <c r="H40" s="312"/>
      <c r="I40" s="312"/>
      <c r="J40" s="312"/>
      <c r="K40" s="15"/>
    </row>
    <row r="41" spans="2:11" s="91" customFormat="1" ht="15" customHeight="1">
      <c r="B41" s="17"/>
      <c r="C41" s="18"/>
      <c r="D41" s="97"/>
      <c r="E41" s="95" t="s">
        <v>100</v>
      </c>
      <c r="F41" s="97"/>
      <c r="G41" s="312" t="s">
        <v>572</v>
      </c>
      <c r="H41" s="312"/>
      <c r="I41" s="312"/>
      <c r="J41" s="312"/>
      <c r="K41" s="15"/>
    </row>
    <row r="42" spans="2:11" s="91" customFormat="1" ht="15" customHeight="1">
      <c r="B42" s="17"/>
      <c r="C42" s="18"/>
      <c r="D42" s="97"/>
      <c r="E42" s="95" t="s">
        <v>573</v>
      </c>
      <c r="F42" s="97"/>
      <c r="G42" s="312" t="s">
        <v>574</v>
      </c>
      <c r="H42" s="312"/>
      <c r="I42" s="312"/>
      <c r="J42" s="312"/>
      <c r="K42" s="15"/>
    </row>
    <row r="43" spans="2:11" s="91" customFormat="1" ht="15" customHeight="1">
      <c r="B43" s="17"/>
      <c r="C43" s="18"/>
      <c r="D43" s="97"/>
      <c r="E43" s="95"/>
      <c r="F43" s="97"/>
      <c r="G43" s="312" t="s">
        <v>575</v>
      </c>
      <c r="H43" s="312"/>
      <c r="I43" s="312"/>
      <c r="J43" s="312"/>
      <c r="K43" s="15"/>
    </row>
    <row r="44" spans="2:11" s="91" customFormat="1" ht="15" customHeight="1">
      <c r="B44" s="17"/>
      <c r="C44" s="18"/>
      <c r="D44" s="97"/>
      <c r="E44" s="95" t="s">
        <v>576</v>
      </c>
      <c r="F44" s="97"/>
      <c r="G44" s="312" t="s">
        <v>577</v>
      </c>
      <c r="H44" s="312"/>
      <c r="I44" s="312"/>
      <c r="J44" s="312"/>
      <c r="K44" s="15"/>
    </row>
    <row r="45" spans="2:11" s="91" customFormat="1" ht="15" customHeight="1">
      <c r="B45" s="17"/>
      <c r="C45" s="18"/>
      <c r="D45" s="97"/>
      <c r="E45" s="95" t="s">
        <v>102</v>
      </c>
      <c r="F45" s="97"/>
      <c r="G45" s="312" t="s">
        <v>578</v>
      </c>
      <c r="H45" s="312"/>
      <c r="I45" s="312"/>
      <c r="J45" s="312"/>
      <c r="K45" s="15"/>
    </row>
    <row r="46" spans="2:11" s="91" customFormat="1" ht="12.75" customHeight="1">
      <c r="B46" s="17"/>
      <c r="C46" s="18"/>
      <c r="D46" s="97"/>
      <c r="E46" s="97"/>
      <c r="F46" s="97"/>
      <c r="G46" s="97"/>
      <c r="H46" s="97"/>
      <c r="I46" s="97"/>
      <c r="J46" s="97"/>
      <c r="K46" s="15"/>
    </row>
    <row r="47" spans="2:11" s="91" customFormat="1" ht="15" customHeight="1">
      <c r="B47" s="17"/>
      <c r="C47" s="18"/>
      <c r="D47" s="312" t="s">
        <v>579</v>
      </c>
      <c r="E47" s="312"/>
      <c r="F47" s="312"/>
      <c r="G47" s="312"/>
      <c r="H47" s="312"/>
      <c r="I47" s="312"/>
      <c r="J47" s="312"/>
      <c r="K47" s="15"/>
    </row>
    <row r="48" spans="2:11" s="91" customFormat="1" ht="15" customHeight="1">
      <c r="B48" s="17"/>
      <c r="C48" s="18"/>
      <c r="D48" s="18"/>
      <c r="E48" s="312" t="s">
        <v>580</v>
      </c>
      <c r="F48" s="312"/>
      <c r="G48" s="312"/>
      <c r="H48" s="312"/>
      <c r="I48" s="312"/>
      <c r="J48" s="312"/>
      <c r="K48" s="15"/>
    </row>
    <row r="49" spans="2:11" s="91" customFormat="1" ht="15" customHeight="1">
      <c r="B49" s="17"/>
      <c r="C49" s="18"/>
      <c r="D49" s="18"/>
      <c r="E49" s="312" t="s">
        <v>581</v>
      </c>
      <c r="F49" s="312"/>
      <c r="G49" s="312"/>
      <c r="H49" s="312"/>
      <c r="I49" s="312"/>
      <c r="J49" s="312"/>
      <c r="K49" s="15"/>
    </row>
    <row r="50" spans="2:11" s="91" customFormat="1" ht="15" customHeight="1">
      <c r="B50" s="17"/>
      <c r="C50" s="18"/>
      <c r="D50" s="18"/>
      <c r="E50" s="312" t="s">
        <v>582</v>
      </c>
      <c r="F50" s="312"/>
      <c r="G50" s="312"/>
      <c r="H50" s="312"/>
      <c r="I50" s="312"/>
      <c r="J50" s="312"/>
      <c r="K50" s="15"/>
    </row>
    <row r="51" spans="2:11" s="91" customFormat="1" ht="15" customHeight="1">
      <c r="B51" s="17"/>
      <c r="C51" s="18"/>
      <c r="D51" s="312" t="s">
        <v>583</v>
      </c>
      <c r="E51" s="312"/>
      <c r="F51" s="312"/>
      <c r="G51" s="312"/>
      <c r="H51" s="312"/>
      <c r="I51" s="312"/>
      <c r="J51" s="312"/>
      <c r="K51" s="15"/>
    </row>
    <row r="52" spans="2:11" s="91" customFormat="1" ht="25.5" customHeight="1">
      <c r="B52" s="14"/>
      <c r="C52" s="313" t="s">
        <v>584</v>
      </c>
      <c r="D52" s="313"/>
      <c r="E52" s="313"/>
      <c r="F52" s="313"/>
      <c r="G52" s="313"/>
      <c r="H52" s="313"/>
      <c r="I52" s="313"/>
      <c r="J52" s="313"/>
      <c r="K52" s="15"/>
    </row>
    <row r="53" spans="2:11" s="91" customFormat="1" ht="5.25" customHeight="1">
      <c r="B53" s="14"/>
      <c r="C53" s="16"/>
      <c r="D53" s="16"/>
      <c r="E53" s="16"/>
      <c r="F53" s="16"/>
      <c r="G53" s="16"/>
      <c r="H53" s="16"/>
      <c r="I53" s="16"/>
      <c r="J53" s="16"/>
      <c r="K53" s="15"/>
    </row>
    <row r="54" spans="2:11" s="91" customFormat="1" ht="15" customHeight="1">
      <c r="B54" s="14"/>
      <c r="C54" s="312" t="s">
        <v>585</v>
      </c>
      <c r="D54" s="312"/>
      <c r="E54" s="312"/>
      <c r="F54" s="312"/>
      <c r="G54" s="312"/>
      <c r="H54" s="312"/>
      <c r="I54" s="312"/>
      <c r="J54" s="312"/>
      <c r="K54" s="15"/>
    </row>
    <row r="55" spans="2:11" s="91" customFormat="1" ht="15" customHeight="1">
      <c r="B55" s="14"/>
      <c r="C55" s="312" t="s">
        <v>586</v>
      </c>
      <c r="D55" s="312"/>
      <c r="E55" s="312"/>
      <c r="F55" s="312"/>
      <c r="G55" s="312"/>
      <c r="H55" s="312"/>
      <c r="I55" s="312"/>
      <c r="J55" s="312"/>
      <c r="K55" s="15"/>
    </row>
    <row r="56" spans="2:11" s="91" customFormat="1" ht="12.75" customHeight="1">
      <c r="B56" s="14"/>
      <c r="C56" s="97"/>
      <c r="D56" s="97"/>
      <c r="E56" s="97"/>
      <c r="F56" s="97"/>
      <c r="G56" s="97"/>
      <c r="H56" s="97"/>
      <c r="I56" s="97"/>
      <c r="J56" s="97"/>
      <c r="K56" s="15"/>
    </row>
    <row r="57" spans="2:11" s="91" customFormat="1" ht="15" customHeight="1">
      <c r="B57" s="14"/>
      <c r="C57" s="312" t="s">
        <v>587</v>
      </c>
      <c r="D57" s="312"/>
      <c r="E57" s="312"/>
      <c r="F57" s="312"/>
      <c r="G57" s="312"/>
      <c r="H57" s="312"/>
      <c r="I57" s="312"/>
      <c r="J57" s="312"/>
      <c r="K57" s="15"/>
    </row>
    <row r="58" spans="2:11" s="91" customFormat="1" ht="15" customHeight="1">
      <c r="B58" s="14"/>
      <c r="C58" s="18"/>
      <c r="D58" s="312" t="s">
        <v>588</v>
      </c>
      <c r="E58" s="312"/>
      <c r="F58" s="312"/>
      <c r="G58" s="312"/>
      <c r="H58" s="312"/>
      <c r="I58" s="312"/>
      <c r="J58" s="312"/>
      <c r="K58" s="15"/>
    </row>
    <row r="59" spans="2:11" s="91" customFormat="1" ht="15" customHeight="1">
      <c r="B59" s="14"/>
      <c r="C59" s="18"/>
      <c r="D59" s="312" t="s">
        <v>589</v>
      </c>
      <c r="E59" s="312"/>
      <c r="F59" s="312"/>
      <c r="G59" s="312"/>
      <c r="H59" s="312"/>
      <c r="I59" s="312"/>
      <c r="J59" s="312"/>
      <c r="K59" s="15"/>
    </row>
    <row r="60" spans="2:11" s="91" customFormat="1" ht="15" customHeight="1">
      <c r="B60" s="14"/>
      <c r="C60" s="18"/>
      <c r="D60" s="312" t="s">
        <v>590</v>
      </c>
      <c r="E60" s="312"/>
      <c r="F60" s="312"/>
      <c r="G60" s="312"/>
      <c r="H60" s="312"/>
      <c r="I60" s="312"/>
      <c r="J60" s="312"/>
      <c r="K60" s="15"/>
    </row>
    <row r="61" spans="2:11" s="91" customFormat="1" ht="15" customHeight="1">
      <c r="B61" s="14"/>
      <c r="C61" s="18"/>
      <c r="D61" s="312" t="s">
        <v>591</v>
      </c>
      <c r="E61" s="312"/>
      <c r="F61" s="312"/>
      <c r="G61" s="312"/>
      <c r="H61" s="312"/>
      <c r="I61" s="312"/>
      <c r="J61" s="312"/>
      <c r="K61" s="15"/>
    </row>
    <row r="62" spans="2:11" s="91" customFormat="1" ht="15" customHeight="1">
      <c r="B62" s="14"/>
      <c r="C62" s="18"/>
      <c r="D62" s="311" t="s">
        <v>592</v>
      </c>
      <c r="E62" s="311"/>
      <c r="F62" s="311"/>
      <c r="G62" s="311"/>
      <c r="H62" s="311"/>
      <c r="I62" s="311"/>
      <c r="J62" s="311"/>
      <c r="K62" s="15"/>
    </row>
    <row r="63" spans="2:11" s="91" customFormat="1" ht="15" customHeight="1">
      <c r="B63" s="14"/>
      <c r="C63" s="18"/>
      <c r="D63" s="312" t="s">
        <v>593</v>
      </c>
      <c r="E63" s="312"/>
      <c r="F63" s="312"/>
      <c r="G63" s="312"/>
      <c r="H63" s="312"/>
      <c r="I63" s="312"/>
      <c r="J63" s="312"/>
      <c r="K63" s="15"/>
    </row>
    <row r="64" spans="2:11" s="91" customFormat="1" ht="12.75" customHeight="1">
      <c r="B64" s="14"/>
      <c r="C64" s="18"/>
      <c r="D64" s="18"/>
      <c r="E64" s="20"/>
      <c r="F64" s="18"/>
      <c r="G64" s="18"/>
      <c r="H64" s="18"/>
      <c r="I64" s="18"/>
      <c r="J64" s="18"/>
      <c r="K64" s="15"/>
    </row>
    <row r="65" spans="2:11" s="91" customFormat="1" ht="15" customHeight="1">
      <c r="B65" s="14"/>
      <c r="C65" s="18"/>
      <c r="D65" s="312" t="s">
        <v>594</v>
      </c>
      <c r="E65" s="312"/>
      <c r="F65" s="312"/>
      <c r="G65" s="312"/>
      <c r="H65" s="312"/>
      <c r="I65" s="312"/>
      <c r="J65" s="312"/>
      <c r="K65" s="15"/>
    </row>
    <row r="66" spans="2:11" s="91" customFormat="1" ht="15" customHeight="1">
      <c r="B66" s="14"/>
      <c r="C66" s="18"/>
      <c r="D66" s="311" t="s">
        <v>595</v>
      </c>
      <c r="E66" s="311"/>
      <c r="F66" s="311"/>
      <c r="G66" s="311"/>
      <c r="H66" s="311"/>
      <c r="I66" s="311"/>
      <c r="J66" s="311"/>
      <c r="K66" s="15"/>
    </row>
    <row r="67" spans="2:11" s="91" customFormat="1" ht="15" customHeight="1">
      <c r="B67" s="14"/>
      <c r="C67" s="18"/>
      <c r="D67" s="312" t="s">
        <v>596</v>
      </c>
      <c r="E67" s="312"/>
      <c r="F67" s="312"/>
      <c r="G67" s="312"/>
      <c r="H67" s="312"/>
      <c r="I67" s="312"/>
      <c r="J67" s="312"/>
      <c r="K67" s="15"/>
    </row>
    <row r="68" spans="2:11" s="91" customFormat="1" ht="15" customHeight="1">
      <c r="B68" s="14"/>
      <c r="C68" s="18"/>
      <c r="D68" s="312" t="s">
        <v>597</v>
      </c>
      <c r="E68" s="312"/>
      <c r="F68" s="312"/>
      <c r="G68" s="312"/>
      <c r="H68" s="312"/>
      <c r="I68" s="312"/>
      <c r="J68" s="312"/>
      <c r="K68" s="15"/>
    </row>
    <row r="69" spans="2:11" s="91" customFormat="1" ht="15" customHeight="1">
      <c r="B69" s="14"/>
      <c r="C69" s="18"/>
      <c r="D69" s="312" t="s">
        <v>598</v>
      </c>
      <c r="E69" s="312"/>
      <c r="F69" s="312"/>
      <c r="G69" s="312"/>
      <c r="H69" s="312"/>
      <c r="I69" s="312"/>
      <c r="J69" s="312"/>
      <c r="K69" s="15"/>
    </row>
    <row r="70" spans="2:11" s="91" customFormat="1" ht="15" customHeight="1">
      <c r="B70" s="14"/>
      <c r="C70" s="18"/>
      <c r="D70" s="312" t="s">
        <v>599</v>
      </c>
      <c r="E70" s="312"/>
      <c r="F70" s="312"/>
      <c r="G70" s="312"/>
      <c r="H70" s="312"/>
      <c r="I70" s="312"/>
      <c r="J70" s="312"/>
      <c r="K70" s="15"/>
    </row>
    <row r="71" spans="2:11" s="91" customFormat="1" ht="12.75" customHeight="1">
      <c r="B71" s="21"/>
      <c r="C71" s="22"/>
      <c r="D71" s="22"/>
      <c r="E71" s="22"/>
      <c r="F71" s="22"/>
      <c r="G71" s="22"/>
      <c r="H71" s="22"/>
      <c r="I71" s="22"/>
      <c r="J71" s="22"/>
      <c r="K71" s="23"/>
    </row>
    <row r="72" spans="2:11" s="91" customFormat="1" ht="18.75" customHeight="1">
      <c r="B72" s="24"/>
      <c r="C72" s="24"/>
      <c r="D72" s="24"/>
      <c r="E72" s="24"/>
      <c r="F72" s="24"/>
      <c r="G72" s="24"/>
      <c r="H72" s="24"/>
      <c r="I72" s="24"/>
      <c r="J72" s="24"/>
      <c r="K72" s="25"/>
    </row>
    <row r="73" spans="2:11" s="91" customFormat="1" ht="18.75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s="91" customFormat="1" ht="7.5" customHeight="1">
      <c r="B74" s="26"/>
      <c r="C74" s="27"/>
      <c r="D74" s="27"/>
      <c r="E74" s="27"/>
      <c r="F74" s="27"/>
      <c r="G74" s="27"/>
      <c r="H74" s="27"/>
      <c r="I74" s="27"/>
      <c r="J74" s="27"/>
      <c r="K74" s="28"/>
    </row>
    <row r="75" spans="2:11" s="91" customFormat="1" ht="45" customHeight="1">
      <c r="B75" s="29"/>
      <c r="C75" s="310" t="s">
        <v>600</v>
      </c>
      <c r="D75" s="310"/>
      <c r="E75" s="310"/>
      <c r="F75" s="310"/>
      <c r="G75" s="310"/>
      <c r="H75" s="310"/>
      <c r="I75" s="310"/>
      <c r="J75" s="310"/>
      <c r="K75" s="30"/>
    </row>
    <row r="76" spans="2:11" s="91" customFormat="1" ht="17.25" customHeight="1">
      <c r="B76" s="29"/>
      <c r="C76" s="31" t="s">
        <v>601</v>
      </c>
      <c r="D76" s="31"/>
      <c r="E76" s="31"/>
      <c r="F76" s="31" t="s">
        <v>602</v>
      </c>
      <c r="G76" s="32"/>
      <c r="H76" s="31" t="s">
        <v>53</v>
      </c>
      <c r="I76" s="31" t="s">
        <v>56</v>
      </c>
      <c r="J76" s="31" t="s">
        <v>603</v>
      </c>
      <c r="K76" s="30"/>
    </row>
    <row r="77" spans="2:11" s="91" customFormat="1" ht="17.25" customHeight="1">
      <c r="B77" s="29"/>
      <c r="C77" s="33" t="s">
        <v>604</v>
      </c>
      <c r="D77" s="33"/>
      <c r="E77" s="33"/>
      <c r="F77" s="34" t="s">
        <v>605</v>
      </c>
      <c r="G77" s="35"/>
      <c r="H77" s="33"/>
      <c r="I77" s="33"/>
      <c r="J77" s="33" t="s">
        <v>606</v>
      </c>
      <c r="K77" s="30"/>
    </row>
    <row r="78" spans="2:11" s="91" customFormat="1" ht="5.25" customHeight="1">
      <c r="B78" s="29"/>
      <c r="C78" s="36"/>
      <c r="D78" s="36"/>
      <c r="E78" s="36"/>
      <c r="F78" s="36"/>
      <c r="G78" s="37"/>
      <c r="H78" s="36"/>
      <c r="I78" s="36"/>
      <c r="J78" s="36"/>
      <c r="K78" s="30"/>
    </row>
    <row r="79" spans="2:11" s="91" customFormat="1" ht="15" customHeight="1">
      <c r="B79" s="29"/>
      <c r="C79" s="95" t="s">
        <v>52</v>
      </c>
      <c r="D79" s="38"/>
      <c r="E79" s="38"/>
      <c r="F79" s="39" t="s">
        <v>607</v>
      </c>
      <c r="G79" s="40"/>
      <c r="H79" s="95" t="s">
        <v>608</v>
      </c>
      <c r="I79" s="95" t="s">
        <v>609</v>
      </c>
      <c r="J79" s="95">
        <v>20</v>
      </c>
      <c r="K79" s="30"/>
    </row>
    <row r="80" spans="2:11" s="91" customFormat="1" ht="15" customHeight="1">
      <c r="B80" s="29"/>
      <c r="C80" s="95" t="s">
        <v>610</v>
      </c>
      <c r="D80" s="95"/>
      <c r="E80" s="95"/>
      <c r="F80" s="39" t="s">
        <v>607</v>
      </c>
      <c r="G80" s="40"/>
      <c r="H80" s="95" t="s">
        <v>611</v>
      </c>
      <c r="I80" s="95" t="s">
        <v>609</v>
      </c>
      <c r="J80" s="95">
        <v>120</v>
      </c>
      <c r="K80" s="30"/>
    </row>
    <row r="81" spans="2:11" s="91" customFormat="1" ht="15" customHeight="1">
      <c r="B81" s="41"/>
      <c r="C81" s="95" t="s">
        <v>612</v>
      </c>
      <c r="D81" s="95"/>
      <c r="E81" s="95"/>
      <c r="F81" s="39" t="s">
        <v>613</v>
      </c>
      <c r="G81" s="40"/>
      <c r="H81" s="95" t="s">
        <v>614</v>
      </c>
      <c r="I81" s="95" t="s">
        <v>609</v>
      </c>
      <c r="J81" s="95">
        <v>50</v>
      </c>
      <c r="K81" s="30"/>
    </row>
    <row r="82" spans="2:11" s="91" customFormat="1" ht="15" customHeight="1">
      <c r="B82" s="41"/>
      <c r="C82" s="95" t="s">
        <v>615</v>
      </c>
      <c r="D82" s="95"/>
      <c r="E82" s="95"/>
      <c r="F82" s="39" t="s">
        <v>607</v>
      </c>
      <c r="G82" s="40"/>
      <c r="H82" s="95" t="s">
        <v>616</v>
      </c>
      <c r="I82" s="95" t="s">
        <v>617</v>
      </c>
      <c r="J82" s="95"/>
      <c r="K82" s="30"/>
    </row>
    <row r="83" spans="2:11" s="91" customFormat="1" ht="15" customHeight="1">
      <c r="B83" s="41"/>
      <c r="C83" s="42" t="s">
        <v>618</v>
      </c>
      <c r="D83" s="42"/>
      <c r="E83" s="42"/>
      <c r="F83" s="43" t="s">
        <v>613</v>
      </c>
      <c r="G83" s="42"/>
      <c r="H83" s="42" t="s">
        <v>619</v>
      </c>
      <c r="I83" s="42" t="s">
        <v>609</v>
      </c>
      <c r="J83" s="42">
        <v>15</v>
      </c>
      <c r="K83" s="30"/>
    </row>
    <row r="84" spans="2:11" s="91" customFormat="1" ht="15" customHeight="1">
      <c r="B84" s="41"/>
      <c r="C84" s="42" t="s">
        <v>620</v>
      </c>
      <c r="D84" s="42"/>
      <c r="E84" s="42"/>
      <c r="F84" s="43" t="s">
        <v>613</v>
      </c>
      <c r="G84" s="42"/>
      <c r="H84" s="42" t="s">
        <v>621</v>
      </c>
      <c r="I84" s="42" t="s">
        <v>609</v>
      </c>
      <c r="J84" s="42">
        <v>15</v>
      </c>
      <c r="K84" s="30"/>
    </row>
    <row r="85" spans="2:11" s="91" customFormat="1" ht="15" customHeight="1">
      <c r="B85" s="41"/>
      <c r="C85" s="42" t="s">
        <v>622</v>
      </c>
      <c r="D85" s="42"/>
      <c r="E85" s="42"/>
      <c r="F85" s="43" t="s">
        <v>613</v>
      </c>
      <c r="G85" s="42"/>
      <c r="H85" s="42" t="s">
        <v>623</v>
      </c>
      <c r="I85" s="42" t="s">
        <v>609</v>
      </c>
      <c r="J85" s="42">
        <v>20</v>
      </c>
      <c r="K85" s="30"/>
    </row>
    <row r="86" spans="2:11" s="91" customFormat="1" ht="15" customHeight="1">
      <c r="B86" s="41"/>
      <c r="C86" s="42" t="s">
        <v>624</v>
      </c>
      <c r="D86" s="42"/>
      <c r="E86" s="42"/>
      <c r="F86" s="43" t="s">
        <v>613</v>
      </c>
      <c r="G86" s="42"/>
      <c r="H86" s="42" t="s">
        <v>625</v>
      </c>
      <c r="I86" s="42" t="s">
        <v>609</v>
      </c>
      <c r="J86" s="42">
        <v>20</v>
      </c>
      <c r="K86" s="30"/>
    </row>
    <row r="87" spans="2:11" s="91" customFormat="1" ht="15" customHeight="1">
      <c r="B87" s="41"/>
      <c r="C87" s="95" t="s">
        <v>626</v>
      </c>
      <c r="D87" s="95"/>
      <c r="E87" s="95"/>
      <c r="F87" s="39" t="s">
        <v>613</v>
      </c>
      <c r="G87" s="40"/>
      <c r="H87" s="95" t="s">
        <v>627</v>
      </c>
      <c r="I87" s="95" t="s">
        <v>609</v>
      </c>
      <c r="J87" s="95">
        <v>50</v>
      </c>
      <c r="K87" s="30"/>
    </row>
    <row r="88" spans="2:11" s="91" customFormat="1" ht="15" customHeight="1">
      <c r="B88" s="41"/>
      <c r="C88" s="95" t="s">
        <v>628</v>
      </c>
      <c r="D88" s="95"/>
      <c r="E88" s="95"/>
      <c r="F88" s="39" t="s">
        <v>613</v>
      </c>
      <c r="G88" s="40"/>
      <c r="H88" s="95" t="s">
        <v>629</v>
      </c>
      <c r="I88" s="95" t="s">
        <v>609</v>
      </c>
      <c r="J88" s="95">
        <v>20</v>
      </c>
      <c r="K88" s="30"/>
    </row>
    <row r="89" spans="2:11" s="91" customFormat="1" ht="15" customHeight="1">
      <c r="B89" s="41"/>
      <c r="C89" s="95" t="s">
        <v>630</v>
      </c>
      <c r="D89" s="95"/>
      <c r="E89" s="95"/>
      <c r="F89" s="39" t="s">
        <v>613</v>
      </c>
      <c r="G89" s="40"/>
      <c r="H89" s="95" t="s">
        <v>631</v>
      </c>
      <c r="I89" s="95" t="s">
        <v>609</v>
      </c>
      <c r="J89" s="95">
        <v>20</v>
      </c>
      <c r="K89" s="30"/>
    </row>
    <row r="90" spans="2:11" s="91" customFormat="1" ht="15" customHeight="1">
      <c r="B90" s="41"/>
      <c r="C90" s="95" t="s">
        <v>632</v>
      </c>
      <c r="D90" s="95"/>
      <c r="E90" s="95"/>
      <c r="F90" s="39" t="s">
        <v>613</v>
      </c>
      <c r="G90" s="40"/>
      <c r="H90" s="95" t="s">
        <v>633</v>
      </c>
      <c r="I90" s="95" t="s">
        <v>609</v>
      </c>
      <c r="J90" s="95">
        <v>50</v>
      </c>
      <c r="K90" s="30"/>
    </row>
    <row r="91" spans="2:11" s="91" customFormat="1" ht="15" customHeight="1">
      <c r="B91" s="41"/>
      <c r="C91" s="95" t="s">
        <v>634</v>
      </c>
      <c r="D91" s="95"/>
      <c r="E91" s="95"/>
      <c r="F91" s="39" t="s">
        <v>613</v>
      </c>
      <c r="G91" s="40"/>
      <c r="H91" s="95" t="s">
        <v>634</v>
      </c>
      <c r="I91" s="95" t="s">
        <v>609</v>
      </c>
      <c r="J91" s="95">
        <v>50</v>
      </c>
      <c r="K91" s="30"/>
    </row>
    <row r="92" spans="2:11" s="91" customFormat="1" ht="15" customHeight="1">
      <c r="B92" s="41"/>
      <c r="C92" s="95" t="s">
        <v>635</v>
      </c>
      <c r="D92" s="95"/>
      <c r="E92" s="95"/>
      <c r="F92" s="39" t="s">
        <v>613</v>
      </c>
      <c r="G92" s="40"/>
      <c r="H92" s="95" t="s">
        <v>636</v>
      </c>
      <c r="I92" s="95" t="s">
        <v>609</v>
      </c>
      <c r="J92" s="95">
        <v>255</v>
      </c>
      <c r="K92" s="30"/>
    </row>
    <row r="93" spans="2:11" s="91" customFormat="1" ht="15" customHeight="1">
      <c r="B93" s="41"/>
      <c r="C93" s="95" t="s">
        <v>637</v>
      </c>
      <c r="D93" s="95"/>
      <c r="E93" s="95"/>
      <c r="F93" s="39" t="s">
        <v>607</v>
      </c>
      <c r="G93" s="40"/>
      <c r="H93" s="95" t="s">
        <v>638</v>
      </c>
      <c r="I93" s="95" t="s">
        <v>639</v>
      </c>
      <c r="J93" s="95"/>
      <c r="K93" s="30"/>
    </row>
    <row r="94" spans="2:11" s="91" customFormat="1" ht="15" customHeight="1">
      <c r="B94" s="41"/>
      <c r="C94" s="95" t="s">
        <v>640</v>
      </c>
      <c r="D94" s="95"/>
      <c r="E94" s="95"/>
      <c r="F94" s="39" t="s">
        <v>607</v>
      </c>
      <c r="G94" s="40"/>
      <c r="H94" s="95" t="s">
        <v>641</v>
      </c>
      <c r="I94" s="95" t="s">
        <v>642</v>
      </c>
      <c r="J94" s="95"/>
      <c r="K94" s="30"/>
    </row>
    <row r="95" spans="2:11" s="91" customFormat="1" ht="15" customHeight="1">
      <c r="B95" s="41"/>
      <c r="C95" s="95" t="s">
        <v>643</v>
      </c>
      <c r="D95" s="95"/>
      <c r="E95" s="95"/>
      <c r="F95" s="39" t="s">
        <v>607</v>
      </c>
      <c r="G95" s="40"/>
      <c r="H95" s="95" t="s">
        <v>643</v>
      </c>
      <c r="I95" s="95" t="s">
        <v>642</v>
      </c>
      <c r="J95" s="95"/>
      <c r="K95" s="30"/>
    </row>
    <row r="96" spans="2:11" s="91" customFormat="1" ht="15" customHeight="1">
      <c r="B96" s="41"/>
      <c r="C96" s="95" t="s">
        <v>37</v>
      </c>
      <c r="D96" s="95"/>
      <c r="E96" s="95"/>
      <c r="F96" s="39" t="s">
        <v>607</v>
      </c>
      <c r="G96" s="40"/>
      <c r="H96" s="95" t="s">
        <v>644</v>
      </c>
      <c r="I96" s="95" t="s">
        <v>642</v>
      </c>
      <c r="J96" s="95"/>
      <c r="K96" s="30"/>
    </row>
    <row r="97" spans="2:11" s="91" customFormat="1" ht="15" customHeight="1">
      <c r="B97" s="41"/>
      <c r="C97" s="95" t="s">
        <v>47</v>
      </c>
      <c r="D97" s="95"/>
      <c r="E97" s="95"/>
      <c r="F97" s="39" t="s">
        <v>607</v>
      </c>
      <c r="G97" s="40"/>
      <c r="H97" s="95" t="s">
        <v>645</v>
      </c>
      <c r="I97" s="95" t="s">
        <v>642</v>
      </c>
      <c r="J97" s="95"/>
      <c r="K97" s="30"/>
    </row>
    <row r="98" spans="2:11" s="91" customFormat="1" ht="15" customHeight="1">
      <c r="B98" s="44"/>
      <c r="C98" s="45"/>
      <c r="D98" s="45"/>
      <c r="E98" s="45"/>
      <c r="F98" s="45"/>
      <c r="G98" s="45"/>
      <c r="H98" s="45"/>
      <c r="I98" s="45"/>
      <c r="J98" s="45"/>
      <c r="K98" s="46"/>
    </row>
    <row r="99" spans="2:11" s="91" customFormat="1" ht="18.75" customHeight="1">
      <c r="B99" s="47"/>
      <c r="C99" s="48"/>
      <c r="D99" s="48"/>
      <c r="E99" s="48"/>
      <c r="F99" s="48"/>
      <c r="G99" s="48"/>
      <c r="H99" s="48"/>
      <c r="I99" s="48"/>
      <c r="J99" s="48"/>
      <c r="K99" s="47"/>
    </row>
    <row r="100" spans="2:11" s="91" customFormat="1" ht="18.75" customHeigh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s="91" customFormat="1" ht="7.5" customHeight="1">
      <c r="B101" s="26"/>
      <c r="C101" s="27"/>
      <c r="D101" s="27"/>
      <c r="E101" s="27"/>
      <c r="F101" s="27"/>
      <c r="G101" s="27"/>
      <c r="H101" s="27"/>
      <c r="I101" s="27"/>
      <c r="J101" s="27"/>
      <c r="K101" s="28"/>
    </row>
    <row r="102" spans="2:11" s="91" customFormat="1" ht="45" customHeight="1">
      <c r="B102" s="29"/>
      <c r="C102" s="310" t="s">
        <v>646</v>
      </c>
      <c r="D102" s="310"/>
      <c r="E102" s="310"/>
      <c r="F102" s="310"/>
      <c r="G102" s="310"/>
      <c r="H102" s="310"/>
      <c r="I102" s="310"/>
      <c r="J102" s="310"/>
      <c r="K102" s="30"/>
    </row>
    <row r="103" spans="2:11" s="91" customFormat="1" ht="17.25" customHeight="1">
      <c r="B103" s="29"/>
      <c r="C103" s="31" t="s">
        <v>601</v>
      </c>
      <c r="D103" s="31"/>
      <c r="E103" s="31"/>
      <c r="F103" s="31" t="s">
        <v>602</v>
      </c>
      <c r="G103" s="32"/>
      <c r="H103" s="31" t="s">
        <v>53</v>
      </c>
      <c r="I103" s="31" t="s">
        <v>56</v>
      </c>
      <c r="J103" s="31" t="s">
        <v>603</v>
      </c>
      <c r="K103" s="30"/>
    </row>
    <row r="104" spans="2:11" s="91" customFormat="1" ht="17.25" customHeight="1">
      <c r="B104" s="29"/>
      <c r="C104" s="33" t="s">
        <v>604</v>
      </c>
      <c r="D104" s="33"/>
      <c r="E104" s="33"/>
      <c r="F104" s="34" t="s">
        <v>605</v>
      </c>
      <c r="G104" s="35"/>
      <c r="H104" s="33"/>
      <c r="I104" s="33"/>
      <c r="J104" s="33" t="s">
        <v>606</v>
      </c>
      <c r="K104" s="30"/>
    </row>
    <row r="105" spans="2:11" s="91" customFormat="1" ht="5.25" customHeight="1">
      <c r="B105" s="29"/>
      <c r="C105" s="31"/>
      <c r="D105" s="31"/>
      <c r="E105" s="31"/>
      <c r="F105" s="31"/>
      <c r="G105" s="49"/>
      <c r="H105" s="31"/>
      <c r="I105" s="31"/>
      <c r="J105" s="31"/>
      <c r="K105" s="30"/>
    </row>
    <row r="106" spans="2:11" s="91" customFormat="1" ht="15" customHeight="1">
      <c r="B106" s="29"/>
      <c r="C106" s="95" t="s">
        <v>52</v>
      </c>
      <c r="D106" s="38"/>
      <c r="E106" s="38"/>
      <c r="F106" s="39" t="s">
        <v>607</v>
      </c>
      <c r="G106" s="95"/>
      <c r="H106" s="95" t="s">
        <v>647</v>
      </c>
      <c r="I106" s="95" t="s">
        <v>609</v>
      </c>
      <c r="J106" s="95">
        <v>20</v>
      </c>
      <c r="K106" s="30"/>
    </row>
    <row r="107" spans="2:11" s="91" customFormat="1" ht="15" customHeight="1">
      <c r="B107" s="29"/>
      <c r="C107" s="95" t="s">
        <v>610</v>
      </c>
      <c r="D107" s="95"/>
      <c r="E107" s="95"/>
      <c r="F107" s="39" t="s">
        <v>607</v>
      </c>
      <c r="G107" s="95"/>
      <c r="H107" s="95" t="s">
        <v>647</v>
      </c>
      <c r="I107" s="95" t="s">
        <v>609</v>
      </c>
      <c r="J107" s="95">
        <v>120</v>
      </c>
      <c r="K107" s="30"/>
    </row>
    <row r="108" spans="2:11" s="91" customFormat="1" ht="15" customHeight="1">
      <c r="B108" s="41"/>
      <c r="C108" s="95" t="s">
        <v>612</v>
      </c>
      <c r="D108" s="95"/>
      <c r="E108" s="95"/>
      <c r="F108" s="39" t="s">
        <v>613</v>
      </c>
      <c r="G108" s="95"/>
      <c r="H108" s="95" t="s">
        <v>647</v>
      </c>
      <c r="I108" s="95" t="s">
        <v>609</v>
      </c>
      <c r="J108" s="95">
        <v>50</v>
      </c>
      <c r="K108" s="30"/>
    </row>
    <row r="109" spans="2:11" s="91" customFormat="1" ht="15" customHeight="1">
      <c r="B109" s="41"/>
      <c r="C109" s="95" t="s">
        <v>615</v>
      </c>
      <c r="D109" s="95"/>
      <c r="E109" s="95"/>
      <c r="F109" s="39" t="s">
        <v>607</v>
      </c>
      <c r="G109" s="95"/>
      <c r="H109" s="95" t="s">
        <v>647</v>
      </c>
      <c r="I109" s="95" t="s">
        <v>617</v>
      </c>
      <c r="J109" s="95"/>
      <c r="K109" s="30"/>
    </row>
    <row r="110" spans="2:11" s="91" customFormat="1" ht="15" customHeight="1">
      <c r="B110" s="41"/>
      <c r="C110" s="95" t="s">
        <v>626</v>
      </c>
      <c r="D110" s="95"/>
      <c r="E110" s="95"/>
      <c r="F110" s="39" t="s">
        <v>613</v>
      </c>
      <c r="G110" s="95"/>
      <c r="H110" s="95" t="s">
        <v>647</v>
      </c>
      <c r="I110" s="95" t="s">
        <v>609</v>
      </c>
      <c r="J110" s="95">
        <v>50</v>
      </c>
      <c r="K110" s="30"/>
    </row>
    <row r="111" spans="2:11" s="91" customFormat="1" ht="15" customHeight="1">
      <c r="B111" s="41"/>
      <c r="C111" s="95" t="s">
        <v>634</v>
      </c>
      <c r="D111" s="95"/>
      <c r="E111" s="95"/>
      <c r="F111" s="39" t="s">
        <v>613</v>
      </c>
      <c r="G111" s="95"/>
      <c r="H111" s="95" t="s">
        <v>647</v>
      </c>
      <c r="I111" s="95" t="s">
        <v>609</v>
      </c>
      <c r="J111" s="95">
        <v>50</v>
      </c>
      <c r="K111" s="30"/>
    </row>
    <row r="112" spans="2:11" s="91" customFormat="1" ht="15" customHeight="1">
      <c r="B112" s="41"/>
      <c r="C112" s="95" t="s">
        <v>632</v>
      </c>
      <c r="D112" s="95"/>
      <c r="E112" s="95"/>
      <c r="F112" s="39" t="s">
        <v>613</v>
      </c>
      <c r="G112" s="95"/>
      <c r="H112" s="95" t="s">
        <v>647</v>
      </c>
      <c r="I112" s="95" t="s">
        <v>609</v>
      </c>
      <c r="J112" s="95">
        <v>50</v>
      </c>
      <c r="K112" s="30"/>
    </row>
    <row r="113" spans="2:11" s="91" customFormat="1" ht="15" customHeight="1">
      <c r="B113" s="41"/>
      <c r="C113" s="95" t="s">
        <v>52</v>
      </c>
      <c r="D113" s="95"/>
      <c r="E113" s="95"/>
      <c r="F113" s="39" t="s">
        <v>607</v>
      </c>
      <c r="G113" s="95"/>
      <c r="H113" s="95" t="s">
        <v>648</v>
      </c>
      <c r="I113" s="95" t="s">
        <v>609</v>
      </c>
      <c r="J113" s="95">
        <v>20</v>
      </c>
      <c r="K113" s="30"/>
    </row>
    <row r="114" spans="2:11" s="91" customFormat="1" ht="15" customHeight="1">
      <c r="B114" s="41"/>
      <c r="C114" s="95" t="s">
        <v>649</v>
      </c>
      <c r="D114" s="95"/>
      <c r="E114" s="95"/>
      <c r="F114" s="39" t="s">
        <v>607</v>
      </c>
      <c r="G114" s="95"/>
      <c r="H114" s="95" t="s">
        <v>650</v>
      </c>
      <c r="I114" s="95" t="s">
        <v>609</v>
      </c>
      <c r="J114" s="95">
        <v>120</v>
      </c>
      <c r="K114" s="30"/>
    </row>
    <row r="115" spans="2:11" s="91" customFormat="1" ht="15" customHeight="1">
      <c r="B115" s="41"/>
      <c r="C115" s="95" t="s">
        <v>37</v>
      </c>
      <c r="D115" s="95"/>
      <c r="E115" s="95"/>
      <c r="F115" s="39" t="s">
        <v>607</v>
      </c>
      <c r="G115" s="95"/>
      <c r="H115" s="95" t="s">
        <v>651</v>
      </c>
      <c r="I115" s="95" t="s">
        <v>642</v>
      </c>
      <c r="J115" s="95"/>
      <c r="K115" s="30"/>
    </row>
    <row r="116" spans="2:11" s="91" customFormat="1" ht="15" customHeight="1">
      <c r="B116" s="41"/>
      <c r="C116" s="95" t="s">
        <v>47</v>
      </c>
      <c r="D116" s="95"/>
      <c r="E116" s="95"/>
      <c r="F116" s="39" t="s">
        <v>607</v>
      </c>
      <c r="G116" s="95"/>
      <c r="H116" s="95" t="s">
        <v>652</v>
      </c>
      <c r="I116" s="95" t="s">
        <v>642</v>
      </c>
      <c r="J116" s="95"/>
      <c r="K116" s="30"/>
    </row>
    <row r="117" spans="2:11" s="91" customFormat="1" ht="15" customHeight="1">
      <c r="B117" s="41"/>
      <c r="C117" s="95" t="s">
        <v>56</v>
      </c>
      <c r="D117" s="95"/>
      <c r="E117" s="95"/>
      <c r="F117" s="39" t="s">
        <v>607</v>
      </c>
      <c r="G117" s="95"/>
      <c r="H117" s="95" t="s">
        <v>653</v>
      </c>
      <c r="I117" s="95" t="s">
        <v>654</v>
      </c>
      <c r="J117" s="95"/>
      <c r="K117" s="30"/>
    </row>
    <row r="118" spans="2:11" s="91" customFormat="1" ht="15" customHeight="1">
      <c r="B118" s="44"/>
      <c r="C118" s="50"/>
      <c r="D118" s="50"/>
      <c r="E118" s="50"/>
      <c r="F118" s="50"/>
      <c r="G118" s="50"/>
      <c r="H118" s="50"/>
      <c r="I118" s="50"/>
      <c r="J118" s="50"/>
      <c r="K118" s="46"/>
    </row>
    <row r="119" spans="2:11" s="91" customFormat="1" ht="18.75" customHeight="1">
      <c r="B119" s="51"/>
      <c r="C119" s="52"/>
      <c r="D119" s="52"/>
      <c r="E119" s="52"/>
      <c r="F119" s="53"/>
      <c r="G119" s="52"/>
      <c r="H119" s="52"/>
      <c r="I119" s="52"/>
      <c r="J119" s="52"/>
      <c r="K119" s="51"/>
    </row>
    <row r="120" spans="2:11" s="91" customFormat="1" ht="18.75" customHeight="1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s="91" customFormat="1" ht="7.5" customHeight="1">
      <c r="B121" s="54"/>
      <c r="C121" s="55"/>
      <c r="D121" s="55"/>
      <c r="E121" s="55"/>
      <c r="F121" s="55"/>
      <c r="G121" s="55"/>
      <c r="H121" s="55"/>
      <c r="I121" s="55"/>
      <c r="J121" s="55"/>
      <c r="K121" s="56"/>
    </row>
    <row r="122" spans="2:11" s="91" customFormat="1" ht="45" customHeight="1">
      <c r="B122" s="57"/>
      <c r="C122" s="308" t="s">
        <v>655</v>
      </c>
      <c r="D122" s="308"/>
      <c r="E122" s="308"/>
      <c r="F122" s="308"/>
      <c r="G122" s="308"/>
      <c r="H122" s="308"/>
      <c r="I122" s="308"/>
      <c r="J122" s="308"/>
      <c r="K122" s="58"/>
    </row>
    <row r="123" spans="2:11" s="91" customFormat="1" ht="17.25" customHeight="1">
      <c r="B123" s="59"/>
      <c r="C123" s="31" t="s">
        <v>601</v>
      </c>
      <c r="D123" s="31"/>
      <c r="E123" s="31"/>
      <c r="F123" s="31" t="s">
        <v>602</v>
      </c>
      <c r="G123" s="32"/>
      <c r="H123" s="31" t="s">
        <v>53</v>
      </c>
      <c r="I123" s="31" t="s">
        <v>56</v>
      </c>
      <c r="J123" s="31" t="s">
        <v>603</v>
      </c>
      <c r="K123" s="60"/>
    </row>
    <row r="124" spans="2:11" s="91" customFormat="1" ht="17.25" customHeight="1">
      <c r="B124" s="59"/>
      <c r="C124" s="33" t="s">
        <v>604</v>
      </c>
      <c r="D124" s="33"/>
      <c r="E124" s="33"/>
      <c r="F124" s="34" t="s">
        <v>605</v>
      </c>
      <c r="G124" s="35"/>
      <c r="H124" s="33"/>
      <c r="I124" s="33"/>
      <c r="J124" s="33" t="s">
        <v>606</v>
      </c>
      <c r="K124" s="60"/>
    </row>
    <row r="125" spans="2:11" s="91" customFormat="1" ht="5.25" customHeight="1">
      <c r="B125" s="61"/>
      <c r="C125" s="36"/>
      <c r="D125" s="36"/>
      <c r="E125" s="36"/>
      <c r="F125" s="36"/>
      <c r="G125" s="62"/>
      <c r="H125" s="36"/>
      <c r="I125" s="36"/>
      <c r="J125" s="36"/>
      <c r="K125" s="63"/>
    </row>
    <row r="126" spans="2:11" s="91" customFormat="1" ht="15" customHeight="1">
      <c r="B126" s="61"/>
      <c r="C126" s="95" t="s">
        <v>610</v>
      </c>
      <c r="D126" s="38"/>
      <c r="E126" s="38"/>
      <c r="F126" s="39" t="s">
        <v>607</v>
      </c>
      <c r="G126" s="95"/>
      <c r="H126" s="95" t="s">
        <v>647</v>
      </c>
      <c r="I126" s="95" t="s">
        <v>609</v>
      </c>
      <c r="J126" s="95">
        <v>120</v>
      </c>
      <c r="K126" s="64"/>
    </row>
    <row r="127" spans="2:11" s="91" customFormat="1" ht="15" customHeight="1">
      <c r="B127" s="61"/>
      <c r="C127" s="95" t="s">
        <v>656</v>
      </c>
      <c r="D127" s="95"/>
      <c r="E127" s="95"/>
      <c r="F127" s="39" t="s">
        <v>607</v>
      </c>
      <c r="G127" s="95"/>
      <c r="H127" s="95" t="s">
        <v>657</v>
      </c>
      <c r="I127" s="95" t="s">
        <v>609</v>
      </c>
      <c r="J127" s="95" t="s">
        <v>658</v>
      </c>
      <c r="K127" s="64"/>
    </row>
    <row r="128" spans="2:11" s="91" customFormat="1" ht="15" customHeight="1">
      <c r="B128" s="61"/>
      <c r="C128" s="95" t="s">
        <v>555</v>
      </c>
      <c r="D128" s="95"/>
      <c r="E128" s="95"/>
      <c r="F128" s="39" t="s">
        <v>607</v>
      </c>
      <c r="G128" s="95"/>
      <c r="H128" s="95" t="s">
        <v>659</v>
      </c>
      <c r="I128" s="95" t="s">
        <v>609</v>
      </c>
      <c r="J128" s="95" t="s">
        <v>658</v>
      </c>
      <c r="K128" s="64"/>
    </row>
    <row r="129" spans="2:11" s="91" customFormat="1" ht="15" customHeight="1">
      <c r="B129" s="61"/>
      <c r="C129" s="95" t="s">
        <v>618</v>
      </c>
      <c r="D129" s="95"/>
      <c r="E129" s="95"/>
      <c r="F129" s="39" t="s">
        <v>613</v>
      </c>
      <c r="G129" s="95"/>
      <c r="H129" s="95" t="s">
        <v>619</v>
      </c>
      <c r="I129" s="95" t="s">
        <v>609</v>
      </c>
      <c r="J129" s="95">
        <v>15</v>
      </c>
      <c r="K129" s="64"/>
    </row>
    <row r="130" spans="2:11" s="91" customFormat="1" ht="15" customHeight="1">
      <c r="B130" s="61"/>
      <c r="C130" s="42" t="s">
        <v>620</v>
      </c>
      <c r="D130" s="42"/>
      <c r="E130" s="42"/>
      <c r="F130" s="43" t="s">
        <v>613</v>
      </c>
      <c r="G130" s="42"/>
      <c r="H130" s="42" t="s">
        <v>621</v>
      </c>
      <c r="I130" s="42" t="s">
        <v>609</v>
      </c>
      <c r="J130" s="42">
        <v>15</v>
      </c>
      <c r="K130" s="64"/>
    </row>
    <row r="131" spans="2:11" s="91" customFormat="1" ht="15" customHeight="1">
      <c r="B131" s="61"/>
      <c r="C131" s="42" t="s">
        <v>622</v>
      </c>
      <c r="D131" s="42"/>
      <c r="E131" s="42"/>
      <c r="F131" s="43" t="s">
        <v>613</v>
      </c>
      <c r="G131" s="42"/>
      <c r="H131" s="42" t="s">
        <v>623</v>
      </c>
      <c r="I131" s="42" t="s">
        <v>609</v>
      </c>
      <c r="J131" s="42">
        <v>20</v>
      </c>
      <c r="K131" s="64"/>
    </row>
    <row r="132" spans="2:11" s="91" customFormat="1" ht="15" customHeight="1">
      <c r="B132" s="61"/>
      <c r="C132" s="42" t="s">
        <v>624</v>
      </c>
      <c r="D132" s="42"/>
      <c r="E132" s="42"/>
      <c r="F132" s="43" t="s">
        <v>613</v>
      </c>
      <c r="G132" s="42"/>
      <c r="H132" s="42" t="s">
        <v>625</v>
      </c>
      <c r="I132" s="42" t="s">
        <v>609</v>
      </c>
      <c r="J132" s="42">
        <v>20</v>
      </c>
      <c r="K132" s="64"/>
    </row>
    <row r="133" spans="2:11" s="91" customFormat="1" ht="15" customHeight="1">
      <c r="B133" s="61"/>
      <c r="C133" s="95" t="s">
        <v>612</v>
      </c>
      <c r="D133" s="95"/>
      <c r="E133" s="95"/>
      <c r="F133" s="39" t="s">
        <v>613</v>
      </c>
      <c r="G133" s="95"/>
      <c r="H133" s="95" t="s">
        <v>647</v>
      </c>
      <c r="I133" s="95" t="s">
        <v>609</v>
      </c>
      <c r="J133" s="95">
        <v>50</v>
      </c>
      <c r="K133" s="64"/>
    </row>
    <row r="134" spans="2:11" s="91" customFormat="1" ht="15" customHeight="1">
      <c r="B134" s="61"/>
      <c r="C134" s="95" t="s">
        <v>626</v>
      </c>
      <c r="D134" s="95"/>
      <c r="E134" s="95"/>
      <c r="F134" s="39" t="s">
        <v>613</v>
      </c>
      <c r="G134" s="95"/>
      <c r="H134" s="95" t="s">
        <v>647</v>
      </c>
      <c r="I134" s="95" t="s">
        <v>609</v>
      </c>
      <c r="J134" s="95">
        <v>50</v>
      </c>
      <c r="K134" s="64"/>
    </row>
    <row r="135" spans="2:11" s="91" customFormat="1" ht="15" customHeight="1">
      <c r="B135" s="61"/>
      <c r="C135" s="95" t="s">
        <v>632</v>
      </c>
      <c r="D135" s="95"/>
      <c r="E135" s="95"/>
      <c r="F135" s="39" t="s">
        <v>613</v>
      </c>
      <c r="G135" s="95"/>
      <c r="H135" s="95" t="s">
        <v>647</v>
      </c>
      <c r="I135" s="95" t="s">
        <v>609</v>
      </c>
      <c r="J135" s="95">
        <v>50</v>
      </c>
      <c r="K135" s="64"/>
    </row>
    <row r="136" spans="2:11" s="91" customFormat="1" ht="15" customHeight="1">
      <c r="B136" s="61"/>
      <c r="C136" s="95" t="s">
        <v>634</v>
      </c>
      <c r="D136" s="95"/>
      <c r="E136" s="95"/>
      <c r="F136" s="39" t="s">
        <v>613</v>
      </c>
      <c r="G136" s="95"/>
      <c r="H136" s="95" t="s">
        <v>647</v>
      </c>
      <c r="I136" s="95" t="s">
        <v>609</v>
      </c>
      <c r="J136" s="95">
        <v>50</v>
      </c>
      <c r="K136" s="64"/>
    </row>
    <row r="137" spans="2:11" s="91" customFormat="1" ht="15" customHeight="1">
      <c r="B137" s="61"/>
      <c r="C137" s="95" t="s">
        <v>635</v>
      </c>
      <c r="D137" s="95"/>
      <c r="E137" s="95"/>
      <c r="F137" s="39" t="s">
        <v>613</v>
      </c>
      <c r="G137" s="95"/>
      <c r="H137" s="95" t="s">
        <v>660</v>
      </c>
      <c r="I137" s="95" t="s">
        <v>609</v>
      </c>
      <c r="J137" s="95">
        <v>255</v>
      </c>
      <c r="K137" s="64"/>
    </row>
    <row r="138" spans="2:11" s="91" customFormat="1" ht="15" customHeight="1">
      <c r="B138" s="61"/>
      <c r="C138" s="95" t="s">
        <v>637</v>
      </c>
      <c r="D138" s="95"/>
      <c r="E138" s="95"/>
      <c r="F138" s="39" t="s">
        <v>607</v>
      </c>
      <c r="G138" s="95"/>
      <c r="H138" s="95" t="s">
        <v>661</v>
      </c>
      <c r="I138" s="95" t="s">
        <v>639</v>
      </c>
      <c r="J138" s="95"/>
      <c r="K138" s="64"/>
    </row>
    <row r="139" spans="2:11" s="91" customFormat="1" ht="15" customHeight="1">
      <c r="B139" s="61"/>
      <c r="C139" s="95" t="s">
        <v>640</v>
      </c>
      <c r="D139" s="95"/>
      <c r="E139" s="95"/>
      <c r="F139" s="39" t="s">
        <v>607</v>
      </c>
      <c r="G139" s="95"/>
      <c r="H139" s="95" t="s">
        <v>662</v>
      </c>
      <c r="I139" s="95" t="s">
        <v>642</v>
      </c>
      <c r="J139" s="95"/>
      <c r="K139" s="64"/>
    </row>
    <row r="140" spans="2:11" s="91" customFormat="1" ht="15" customHeight="1">
      <c r="B140" s="61"/>
      <c r="C140" s="95" t="s">
        <v>643</v>
      </c>
      <c r="D140" s="95"/>
      <c r="E140" s="95"/>
      <c r="F140" s="39" t="s">
        <v>607</v>
      </c>
      <c r="G140" s="95"/>
      <c r="H140" s="95" t="s">
        <v>643</v>
      </c>
      <c r="I140" s="95" t="s">
        <v>642</v>
      </c>
      <c r="J140" s="95"/>
      <c r="K140" s="64"/>
    </row>
    <row r="141" spans="2:11" s="91" customFormat="1" ht="15" customHeight="1">
      <c r="B141" s="61"/>
      <c r="C141" s="95" t="s">
        <v>37</v>
      </c>
      <c r="D141" s="95"/>
      <c r="E141" s="95"/>
      <c r="F141" s="39" t="s">
        <v>607</v>
      </c>
      <c r="G141" s="95"/>
      <c r="H141" s="95" t="s">
        <v>663</v>
      </c>
      <c r="I141" s="95" t="s">
        <v>642</v>
      </c>
      <c r="J141" s="95"/>
      <c r="K141" s="64"/>
    </row>
    <row r="142" spans="2:11" s="91" customFormat="1" ht="15" customHeight="1">
      <c r="B142" s="61"/>
      <c r="C142" s="95" t="s">
        <v>664</v>
      </c>
      <c r="D142" s="95"/>
      <c r="E142" s="95"/>
      <c r="F142" s="39" t="s">
        <v>607</v>
      </c>
      <c r="G142" s="95"/>
      <c r="H142" s="95" t="s">
        <v>665</v>
      </c>
      <c r="I142" s="95" t="s">
        <v>642</v>
      </c>
      <c r="J142" s="95"/>
      <c r="K142" s="64"/>
    </row>
    <row r="143" spans="2:11" s="91" customFormat="1" ht="15" customHeight="1">
      <c r="B143" s="65"/>
      <c r="C143" s="66"/>
      <c r="D143" s="66"/>
      <c r="E143" s="66"/>
      <c r="F143" s="66"/>
      <c r="G143" s="66"/>
      <c r="H143" s="66"/>
      <c r="I143" s="66"/>
      <c r="J143" s="66"/>
      <c r="K143" s="67"/>
    </row>
    <row r="144" spans="2:11" s="91" customFormat="1" ht="18.75" customHeight="1">
      <c r="B144" s="52"/>
      <c r="C144" s="52"/>
      <c r="D144" s="52"/>
      <c r="E144" s="52"/>
      <c r="F144" s="53"/>
      <c r="G144" s="52"/>
      <c r="H144" s="52"/>
      <c r="I144" s="52"/>
      <c r="J144" s="52"/>
      <c r="K144" s="52"/>
    </row>
    <row r="145" spans="2:11" s="91" customFormat="1" ht="18.75" customHeigh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s="91" customFormat="1" ht="7.5" customHeight="1">
      <c r="B146" s="26"/>
      <c r="C146" s="27"/>
      <c r="D146" s="27"/>
      <c r="E146" s="27"/>
      <c r="F146" s="27"/>
      <c r="G146" s="27"/>
      <c r="H146" s="27"/>
      <c r="I146" s="27"/>
      <c r="J146" s="27"/>
      <c r="K146" s="28"/>
    </row>
    <row r="147" spans="2:11" s="91" customFormat="1" ht="45" customHeight="1">
      <c r="B147" s="29"/>
      <c r="C147" s="310" t="s">
        <v>666</v>
      </c>
      <c r="D147" s="310"/>
      <c r="E147" s="310"/>
      <c r="F147" s="310"/>
      <c r="G147" s="310"/>
      <c r="H147" s="310"/>
      <c r="I147" s="310"/>
      <c r="J147" s="310"/>
      <c r="K147" s="30"/>
    </row>
    <row r="148" spans="2:11" s="91" customFormat="1" ht="17.25" customHeight="1">
      <c r="B148" s="29"/>
      <c r="C148" s="31" t="s">
        <v>601</v>
      </c>
      <c r="D148" s="31"/>
      <c r="E148" s="31"/>
      <c r="F148" s="31" t="s">
        <v>602</v>
      </c>
      <c r="G148" s="32"/>
      <c r="H148" s="31" t="s">
        <v>53</v>
      </c>
      <c r="I148" s="31" t="s">
        <v>56</v>
      </c>
      <c r="J148" s="31" t="s">
        <v>603</v>
      </c>
      <c r="K148" s="30"/>
    </row>
    <row r="149" spans="2:11" s="91" customFormat="1" ht="17.25" customHeight="1">
      <c r="B149" s="29"/>
      <c r="C149" s="33" t="s">
        <v>604</v>
      </c>
      <c r="D149" s="33"/>
      <c r="E149" s="33"/>
      <c r="F149" s="34" t="s">
        <v>605</v>
      </c>
      <c r="G149" s="35"/>
      <c r="H149" s="33"/>
      <c r="I149" s="33"/>
      <c r="J149" s="33" t="s">
        <v>606</v>
      </c>
      <c r="K149" s="30"/>
    </row>
    <row r="150" spans="2:11" s="91" customFormat="1" ht="5.25" customHeight="1">
      <c r="B150" s="41"/>
      <c r="C150" s="36"/>
      <c r="D150" s="36"/>
      <c r="E150" s="36"/>
      <c r="F150" s="36"/>
      <c r="G150" s="37"/>
      <c r="H150" s="36"/>
      <c r="I150" s="36"/>
      <c r="J150" s="36"/>
      <c r="K150" s="64"/>
    </row>
    <row r="151" spans="2:11" s="91" customFormat="1" ht="15" customHeight="1">
      <c r="B151" s="41"/>
      <c r="C151" s="94" t="s">
        <v>610</v>
      </c>
      <c r="D151" s="95"/>
      <c r="E151" s="95"/>
      <c r="F151" s="68" t="s">
        <v>607</v>
      </c>
      <c r="G151" s="95"/>
      <c r="H151" s="94" t="s">
        <v>647</v>
      </c>
      <c r="I151" s="94" t="s">
        <v>609</v>
      </c>
      <c r="J151" s="94">
        <v>120</v>
      </c>
      <c r="K151" s="64"/>
    </row>
    <row r="152" spans="2:11" s="91" customFormat="1" ht="15" customHeight="1">
      <c r="B152" s="41"/>
      <c r="C152" s="94" t="s">
        <v>656</v>
      </c>
      <c r="D152" s="95"/>
      <c r="E152" s="95"/>
      <c r="F152" s="68" t="s">
        <v>607</v>
      </c>
      <c r="G152" s="95"/>
      <c r="H152" s="94" t="s">
        <v>667</v>
      </c>
      <c r="I152" s="94" t="s">
        <v>609</v>
      </c>
      <c r="J152" s="94" t="s">
        <v>658</v>
      </c>
      <c r="K152" s="64"/>
    </row>
    <row r="153" spans="2:11" s="91" customFormat="1" ht="15" customHeight="1">
      <c r="B153" s="41"/>
      <c r="C153" s="94" t="s">
        <v>555</v>
      </c>
      <c r="D153" s="95"/>
      <c r="E153" s="95"/>
      <c r="F153" s="68" t="s">
        <v>607</v>
      </c>
      <c r="G153" s="95"/>
      <c r="H153" s="94" t="s">
        <v>668</v>
      </c>
      <c r="I153" s="94" t="s">
        <v>609</v>
      </c>
      <c r="J153" s="94" t="s">
        <v>658</v>
      </c>
      <c r="K153" s="64"/>
    </row>
    <row r="154" spans="2:11" s="91" customFormat="1" ht="15" customHeight="1">
      <c r="B154" s="41"/>
      <c r="C154" s="94" t="s">
        <v>612</v>
      </c>
      <c r="D154" s="95"/>
      <c r="E154" s="95"/>
      <c r="F154" s="68" t="s">
        <v>613</v>
      </c>
      <c r="G154" s="95"/>
      <c r="H154" s="94" t="s">
        <v>647</v>
      </c>
      <c r="I154" s="94" t="s">
        <v>609</v>
      </c>
      <c r="J154" s="94">
        <v>50</v>
      </c>
      <c r="K154" s="64"/>
    </row>
    <row r="155" spans="2:11" s="91" customFormat="1" ht="15" customHeight="1">
      <c r="B155" s="41"/>
      <c r="C155" s="94" t="s">
        <v>615</v>
      </c>
      <c r="D155" s="95"/>
      <c r="E155" s="95"/>
      <c r="F155" s="68" t="s">
        <v>607</v>
      </c>
      <c r="G155" s="95"/>
      <c r="H155" s="94" t="s">
        <v>647</v>
      </c>
      <c r="I155" s="94" t="s">
        <v>617</v>
      </c>
      <c r="J155" s="94"/>
      <c r="K155" s="64"/>
    </row>
    <row r="156" spans="2:11" s="91" customFormat="1" ht="15" customHeight="1">
      <c r="B156" s="41"/>
      <c r="C156" s="94" t="s">
        <v>626</v>
      </c>
      <c r="D156" s="95"/>
      <c r="E156" s="95"/>
      <c r="F156" s="68" t="s">
        <v>613</v>
      </c>
      <c r="G156" s="95"/>
      <c r="H156" s="94" t="s">
        <v>647</v>
      </c>
      <c r="I156" s="94" t="s">
        <v>609</v>
      </c>
      <c r="J156" s="94">
        <v>50</v>
      </c>
      <c r="K156" s="64"/>
    </row>
    <row r="157" spans="2:11" s="91" customFormat="1" ht="15" customHeight="1">
      <c r="B157" s="41"/>
      <c r="C157" s="94" t="s">
        <v>634</v>
      </c>
      <c r="D157" s="95"/>
      <c r="E157" s="95"/>
      <c r="F157" s="68" t="s">
        <v>613</v>
      </c>
      <c r="G157" s="95"/>
      <c r="H157" s="94" t="s">
        <v>647</v>
      </c>
      <c r="I157" s="94" t="s">
        <v>609</v>
      </c>
      <c r="J157" s="94">
        <v>50</v>
      </c>
      <c r="K157" s="64"/>
    </row>
    <row r="158" spans="2:11" s="91" customFormat="1" ht="15" customHeight="1">
      <c r="B158" s="41"/>
      <c r="C158" s="94" t="s">
        <v>632</v>
      </c>
      <c r="D158" s="95"/>
      <c r="E158" s="95"/>
      <c r="F158" s="68" t="s">
        <v>613</v>
      </c>
      <c r="G158" s="95"/>
      <c r="H158" s="94" t="s">
        <v>647</v>
      </c>
      <c r="I158" s="94" t="s">
        <v>609</v>
      </c>
      <c r="J158" s="94">
        <v>50</v>
      </c>
      <c r="K158" s="64"/>
    </row>
    <row r="159" spans="2:11" s="91" customFormat="1" ht="15" customHeight="1">
      <c r="B159" s="41"/>
      <c r="C159" s="94" t="s">
        <v>81</v>
      </c>
      <c r="D159" s="95"/>
      <c r="E159" s="95"/>
      <c r="F159" s="68" t="s">
        <v>607</v>
      </c>
      <c r="G159" s="95"/>
      <c r="H159" s="94" t="s">
        <v>669</v>
      </c>
      <c r="I159" s="94" t="s">
        <v>609</v>
      </c>
      <c r="J159" s="94" t="s">
        <v>670</v>
      </c>
      <c r="K159" s="64"/>
    </row>
    <row r="160" spans="2:11" s="91" customFormat="1" ht="15" customHeight="1">
      <c r="B160" s="41"/>
      <c r="C160" s="94" t="s">
        <v>671</v>
      </c>
      <c r="D160" s="95"/>
      <c r="E160" s="95"/>
      <c r="F160" s="68" t="s">
        <v>607</v>
      </c>
      <c r="G160" s="95"/>
      <c r="H160" s="94" t="s">
        <v>672</v>
      </c>
      <c r="I160" s="94" t="s">
        <v>642</v>
      </c>
      <c r="J160" s="94"/>
      <c r="K160" s="64"/>
    </row>
    <row r="161" spans="2:11" s="91" customFormat="1" ht="15" customHeight="1">
      <c r="B161" s="69"/>
      <c r="C161" s="50"/>
      <c r="D161" s="50"/>
      <c r="E161" s="50"/>
      <c r="F161" s="50"/>
      <c r="G161" s="50"/>
      <c r="H161" s="50"/>
      <c r="I161" s="50"/>
      <c r="J161" s="50"/>
      <c r="K161" s="70"/>
    </row>
    <row r="162" spans="2:11" s="91" customFormat="1" ht="18.75" customHeight="1">
      <c r="B162" s="52"/>
      <c r="C162" s="62"/>
      <c r="D162" s="62"/>
      <c r="E162" s="62"/>
      <c r="F162" s="71"/>
      <c r="G162" s="62"/>
      <c r="H162" s="62"/>
      <c r="I162" s="62"/>
      <c r="J162" s="62"/>
      <c r="K162" s="52"/>
    </row>
    <row r="163" spans="2:11" s="91" customFormat="1" ht="18.75" customHeight="1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s="91" customFormat="1" ht="7.5" customHeight="1">
      <c r="B164" s="9"/>
      <c r="C164" s="10"/>
      <c r="D164" s="10"/>
      <c r="E164" s="10"/>
      <c r="F164" s="10"/>
      <c r="G164" s="10"/>
      <c r="H164" s="10"/>
      <c r="I164" s="10"/>
      <c r="J164" s="10"/>
      <c r="K164" s="11"/>
    </row>
    <row r="165" spans="2:11" s="91" customFormat="1" ht="45" customHeight="1">
      <c r="B165" s="12"/>
      <c r="C165" s="308" t="s">
        <v>673</v>
      </c>
      <c r="D165" s="308"/>
      <c r="E165" s="308"/>
      <c r="F165" s="308"/>
      <c r="G165" s="308"/>
      <c r="H165" s="308"/>
      <c r="I165" s="308"/>
      <c r="J165" s="308"/>
      <c r="K165" s="13"/>
    </row>
    <row r="166" spans="2:11" s="91" customFormat="1" ht="17.25" customHeight="1">
      <c r="B166" s="12"/>
      <c r="C166" s="31" t="s">
        <v>601</v>
      </c>
      <c r="D166" s="31"/>
      <c r="E166" s="31"/>
      <c r="F166" s="31" t="s">
        <v>602</v>
      </c>
      <c r="G166" s="72"/>
      <c r="H166" s="73" t="s">
        <v>53</v>
      </c>
      <c r="I166" s="73" t="s">
        <v>56</v>
      </c>
      <c r="J166" s="31" t="s">
        <v>603</v>
      </c>
      <c r="K166" s="13"/>
    </row>
    <row r="167" spans="2:11" s="91" customFormat="1" ht="17.25" customHeight="1">
      <c r="B167" s="14"/>
      <c r="C167" s="33" t="s">
        <v>604</v>
      </c>
      <c r="D167" s="33"/>
      <c r="E167" s="33"/>
      <c r="F167" s="34" t="s">
        <v>605</v>
      </c>
      <c r="G167" s="74"/>
      <c r="H167" s="75"/>
      <c r="I167" s="75"/>
      <c r="J167" s="33" t="s">
        <v>606</v>
      </c>
      <c r="K167" s="15"/>
    </row>
    <row r="168" spans="2:11" s="91" customFormat="1" ht="5.25" customHeight="1">
      <c r="B168" s="41"/>
      <c r="C168" s="36"/>
      <c r="D168" s="36"/>
      <c r="E168" s="36"/>
      <c r="F168" s="36"/>
      <c r="G168" s="37"/>
      <c r="H168" s="36"/>
      <c r="I168" s="36"/>
      <c r="J168" s="36"/>
      <c r="K168" s="64"/>
    </row>
    <row r="169" spans="2:11" s="91" customFormat="1" ht="15" customHeight="1">
      <c r="B169" s="41"/>
      <c r="C169" s="95" t="s">
        <v>610</v>
      </c>
      <c r="D169" s="95"/>
      <c r="E169" s="95"/>
      <c r="F169" s="39" t="s">
        <v>607</v>
      </c>
      <c r="G169" s="95"/>
      <c r="H169" s="95" t="s">
        <v>647</v>
      </c>
      <c r="I169" s="95" t="s">
        <v>609</v>
      </c>
      <c r="J169" s="95">
        <v>120</v>
      </c>
      <c r="K169" s="64"/>
    </row>
    <row r="170" spans="2:11" s="91" customFormat="1" ht="15" customHeight="1">
      <c r="B170" s="41"/>
      <c r="C170" s="95" t="s">
        <v>656</v>
      </c>
      <c r="D170" s="95"/>
      <c r="E170" s="95"/>
      <c r="F170" s="39" t="s">
        <v>607</v>
      </c>
      <c r="G170" s="95"/>
      <c r="H170" s="95" t="s">
        <v>657</v>
      </c>
      <c r="I170" s="95" t="s">
        <v>609</v>
      </c>
      <c r="J170" s="95" t="s">
        <v>658</v>
      </c>
      <c r="K170" s="64"/>
    </row>
    <row r="171" spans="2:11" s="91" customFormat="1" ht="15" customHeight="1">
      <c r="B171" s="41"/>
      <c r="C171" s="95" t="s">
        <v>555</v>
      </c>
      <c r="D171" s="95"/>
      <c r="E171" s="95"/>
      <c r="F171" s="39" t="s">
        <v>607</v>
      </c>
      <c r="G171" s="95"/>
      <c r="H171" s="95" t="s">
        <v>674</v>
      </c>
      <c r="I171" s="95" t="s">
        <v>609</v>
      </c>
      <c r="J171" s="95" t="s">
        <v>658</v>
      </c>
      <c r="K171" s="64"/>
    </row>
    <row r="172" spans="2:11" s="91" customFormat="1" ht="15" customHeight="1">
      <c r="B172" s="41"/>
      <c r="C172" s="95" t="s">
        <v>612</v>
      </c>
      <c r="D172" s="95"/>
      <c r="E172" s="95"/>
      <c r="F172" s="39" t="s">
        <v>613</v>
      </c>
      <c r="G172" s="95"/>
      <c r="H172" s="95" t="s">
        <v>674</v>
      </c>
      <c r="I172" s="95" t="s">
        <v>609</v>
      </c>
      <c r="J172" s="95">
        <v>50</v>
      </c>
      <c r="K172" s="64"/>
    </row>
    <row r="173" spans="2:11" s="91" customFormat="1" ht="15" customHeight="1">
      <c r="B173" s="41"/>
      <c r="C173" s="95" t="s">
        <v>615</v>
      </c>
      <c r="D173" s="95"/>
      <c r="E173" s="95"/>
      <c r="F173" s="39" t="s">
        <v>607</v>
      </c>
      <c r="G173" s="95"/>
      <c r="H173" s="95" t="s">
        <v>674</v>
      </c>
      <c r="I173" s="95" t="s">
        <v>617</v>
      </c>
      <c r="J173" s="95"/>
      <c r="K173" s="64"/>
    </row>
    <row r="174" spans="2:11" s="91" customFormat="1" ht="15" customHeight="1">
      <c r="B174" s="41"/>
      <c r="C174" s="95" t="s">
        <v>626</v>
      </c>
      <c r="D174" s="95"/>
      <c r="E174" s="95"/>
      <c r="F174" s="39" t="s">
        <v>613</v>
      </c>
      <c r="G174" s="95"/>
      <c r="H174" s="95" t="s">
        <v>674</v>
      </c>
      <c r="I174" s="95" t="s">
        <v>609</v>
      </c>
      <c r="J174" s="95">
        <v>50</v>
      </c>
      <c r="K174" s="64"/>
    </row>
    <row r="175" spans="2:11" s="91" customFormat="1" ht="15" customHeight="1">
      <c r="B175" s="41"/>
      <c r="C175" s="95" t="s">
        <v>634</v>
      </c>
      <c r="D175" s="95"/>
      <c r="E175" s="95"/>
      <c r="F175" s="39" t="s">
        <v>613</v>
      </c>
      <c r="G175" s="95"/>
      <c r="H175" s="95" t="s">
        <v>674</v>
      </c>
      <c r="I175" s="95" t="s">
        <v>609</v>
      </c>
      <c r="J175" s="95">
        <v>50</v>
      </c>
      <c r="K175" s="64"/>
    </row>
    <row r="176" spans="2:11" s="91" customFormat="1" ht="15" customHeight="1">
      <c r="B176" s="41"/>
      <c r="C176" s="95" t="s">
        <v>632</v>
      </c>
      <c r="D176" s="95"/>
      <c r="E176" s="95"/>
      <c r="F176" s="39" t="s">
        <v>613</v>
      </c>
      <c r="G176" s="95"/>
      <c r="H176" s="95" t="s">
        <v>674</v>
      </c>
      <c r="I176" s="95" t="s">
        <v>609</v>
      </c>
      <c r="J176" s="95">
        <v>50</v>
      </c>
      <c r="K176" s="64"/>
    </row>
    <row r="177" spans="2:11" s="91" customFormat="1" ht="15" customHeight="1">
      <c r="B177" s="41"/>
      <c r="C177" s="95" t="s">
        <v>98</v>
      </c>
      <c r="D177" s="95"/>
      <c r="E177" s="95"/>
      <c r="F177" s="39" t="s">
        <v>607</v>
      </c>
      <c r="G177" s="95"/>
      <c r="H177" s="95" t="s">
        <v>675</v>
      </c>
      <c r="I177" s="95" t="s">
        <v>676</v>
      </c>
      <c r="J177" s="95"/>
      <c r="K177" s="64"/>
    </row>
    <row r="178" spans="2:11" s="91" customFormat="1" ht="15" customHeight="1">
      <c r="B178" s="41"/>
      <c r="C178" s="95" t="s">
        <v>56</v>
      </c>
      <c r="D178" s="95"/>
      <c r="E178" s="95"/>
      <c r="F178" s="39" t="s">
        <v>607</v>
      </c>
      <c r="G178" s="95"/>
      <c r="H178" s="95" t="s">
        <v>677</v>
      </c>
      <c r="I178" s="95" t="s">
        <v>678</v>
      </c>
      <c r="J178" s="95">
        <v>1</v>
      </c>
      <c r="K178" s="64"/>
    </row>
    <row r="179" spans="2:11" s="91" customFormat="1" ht="15" customHeight="1">
      <c r="B179" s="41"/>
      <c r="C179" s="95" t="s">
        <v>52</v>
      </c>
      <c r="D179" s="95"/>
      <c r="E179" s="95"/>
      <c r="F179" s="39" t="s">
        <v>607</v>
      </c>
      <c r="G179" s="95"/>
      <c r="H179" s="95" t="s">
        <v>679</v>
      </c>
      <c r="I179" s="95" t="s">
        <v>609</v>
      </c>
      <c r="J179" s="95">
        <v>20</v>
      </c>
      <c r="K179" s="64"/>
    </row>
    <row r="180" spans="2:11" s="91" customFormat="1" ht="15" customHeight="1">
      <c r="B180" s="41"/>
      <c r="C180" s="95" t="s">
        <v>53</v>
      </c>
      <c r="D180" s="95"/>
      <c r="E180" s="95"/>
      <c r="F180" s="39" t="s">
        <v>607</v>
      </c>
      <c r="G180" s="95"/>
      <c r="H180" s="95" t="s">
        <v>680</v>
      </c>
      <c r="I180" s="95" t="s">
        <v>609</v>
      </c>
      <c r="J180" s="95">
        <v>255</v>
      </c>
      <c r="K180" s="64"/>
    </row>
    <row r="181" spans="2:11" s="91" customFormat="1" ht="15" customHeight="1">
      <c r="B181" s="41"/>
      <c r="C181" s="95" t="s">
        <v>99</v>
      </c>
      <c r="D181" s="95"/>
      <c r="E181" s="95"/>
      <c r="F181" s="39" t="s">
        <v>607</v>
      </c>
      <c r="G181" s="95"/>
      <c r="H181" s="95" t="s">
        <v>571</v>
      </c>
      <c r="I181" s="95" t="s">
        <v>609</v>
      </c>
      <c r="J181" s="95">
        <v>10</v>
      </c>
      <c r="K181" s="64"/>
    </row>
    <row r="182" spans="2:11" s="91" customFormat="1" ht="15" customHeight="1">
      <c r="B182" s="41"/>
      <c r="C182" s="95" t="s">
        <v>100</v>
      </c>
      <c r="D182" s="95"/>
      <c r="E182" s="95"/>
      <c r="F182" s="39" t="s">
        <v>607</v>
      </c>
      <c r="G182" s="95"/>
      <c r="H182" s="95" t="s">
        <v>681</v>
      </c>
      <c r="I182" s="95" t="s">
        <v>642</v>
      </c>
      <c r="J182" s="95"/>
      <c r="K182" s="64"/>
    </row>
    <row r="183" spans="2:11" s="91" customFormat="1" ht="15" customHeight="1">
      <c r="B183" s="41"/>
      <c r="C183" s="95" t="s">
        <v>682</v>
      </c>
      <c r="D183" s="95"/>
      <c r="E183" s="95"/>
      <c r="F183" s="39" t="s">
        <v>607</v>
      </c>
      <c r="G183" s="95"/>
      <c r="H183" s="95" t="s">
        <v>683</v>
      </c>
      <c r="I183" s="95" t="s">
        <v>642</v>
      </c>
      <c r="J183" s="95"/>
      <c r="K183" s="64"/>
    </row>
    <row r="184" spans="2:11" s="91" customFormat="1" ht="15" customHeight="1">
      <c r="B184" s="41"/>
      <c r="C184" s="95" t="s">
        <v>671</v>
      </c>
      <c r="D184" s="95"/>
      <c r="E184" s="95"/>
      <c r="F184" s="39" t="s">
        <v>607</v>
      </c>
      <c r="G184" s="95"/>
      <c r="H184" s="95" t="s">
        <v>684</v>
      </c>
      <c r="I184" s="95" t="s">
        <v>642</v>
      </c>
      <c r="J184" s="95"/>
      <c r="K184" s="64"/>
    </row>
    <row r="185" spans="2:11" s="91" customFormat="1" ht="15" customHeight="1">
      <c r="B185" s="41"/>
      <c r="C185" s="95" t="s">
        <v>102</v>
      </c>
      <c r="D185" s="95"/>
      <c r="E185" s="95"/>
      <c r="F185" s="39" t="s">
        <v>613</v>
      </c>
      <c r="G185" s="95"/>
      <c r="H185" s="95" t="s">
        <v>685</v>
      </c>
      <c r="I185" s="95" t="s">
        <v>609</v>
      </c>
      <c r="J185" s="95">
        <v>50</v>
      </c>
      <c r="K185" s="64"/>
    </row>
    <row r="186" spans="2:11" s="91" customFormat="1" ht="15" customHeight="1">
      <c r="B186" s="41"/>
      <c r="C186" s="95" t="s">
        <v>686</v>
      </c>
      <c r="D186" s="95"/>
      <c r="E186" s="95"/>
      <c r="F186" s="39" t="s">
        <v>613</v>
      </c>
      <c r="G186" s="95"/>
      <c r="H186" s="95" t="s">
        <v>687</v>
      </c>
      <c r="I186" s="95" t="s">
        <v>688</v>
      </c>
      <c r="J186" s="95"/>
      <c r="K186" s="64"/>
    </row>
    <row r="187" spans="2:11" s="91" customFormat="1" ht="15" customHeight="1">
      <c r="B187" s="41"/>
      <c r="C187" s="95" t="s">
        <v>689</v>
      </c>
      <c r="D187" s="95"/>
      <c r="E187" s="95"/>
      <c r="F187" s="39" t="s">
        <v>613</v>
      </c>
      <c r="G187" s="95"/>
      <c r="H187" s="95" t="s">
        <v>690</v>
      </c>
      <c r="I187" s="95" t="s">
        <v>688</v>
      </c>
      <c r="J187" s="95"/>
      <c r="K187" s="64"/>
    </row>
    <row r="188" spans="2:11" s="91" customFormat="1" ht="15" customHeight="1">
      <c r="B188" s="41"/>
      <c r="C188" s="95" t="s">
        <v>691</v>
      </c>
      <c r="D188" s="95"/>
      <c r="E188" s="95"/>
      <c r="F188" s="39" t="s">
        <v>613</v>
      </c>
      <c r="G188" s="95"/>
      <c r="H188" s="95" t="s">
        <v>692</v>
      </c>
      <c r="I188" s="95" t="s">
        <v>688</v>
      </c>
      <c r="J188" s="95"/>
      <c r="K188" s="64"/>
    </row>
    <row r="189" spans="2:11" s="91" customFormat="1" ht="15" customHeight="1">
      <c r="B189" s="41"/>
      <c r="C189" s="76" t="s">
        <v>693</v>
      </c>
      <c r="D189" s="95"/>
      <c r="E189" s="95"/>
      <c r="F189" s="39" t="s">
        <v>613</v>
      </c>
      <c r="G189" s="95"/>
      <c r="H189" s="95" t="s">
        <v>694</v>
      </c>
      <c r="I189" s="95" t="s">
        <v>695</v>
      </c>
      <c r="J189" s="77" t="s">
        <v>696</v>
      </c>
      <c r="K189" s="64"/>
    </row>
    <row r="190" spans="2:11" s="2" customFormat="1" ht="15" customHeight="1">
      <c r="B190" s="78"/>
      <c r="C190" s="79" t="s">
        <v>697</v>
      </c>
      <c r="D190" s="80"/>
      <c r="E190" s="80"/>
      <c r="F190" s="81" t="s">
        <v>613</v>
      </c>
      <c r="G190" s="80"/>
      <c r="H190" s="80" t="s">
        <v>698</v>
      </c>
      <c r="I190" s="80" t="s">
        <v>695</v>
      </c>
      <c r="J190" s="82" t="s">
        <v>696</v>
      </c>
      <c r="K190" s="83"/>
    </row>
    <row r="191" spans="2:11" s="91" customFormat="1" ht="15" customHeight="1">
      <c r="B191" s="41"/>
      <c r="C191" s="76" t="s">
        <v>41</v>
      </c>
      <c r="D191" s="95"/>
      <c r="E191" s="95"/>
      <c r="F191" s="39" t="s">
        <v>607</v>
      </c>
      <c r="G191" s="95"/>
      <c r="H191" s="97" t="s">
        <v>699</v>
      </c>
      <c r="I191" s="95" t="s">
        <v>700</v>
      </c>
      <c r="J191" s="95"/>
      <c r="K191" s="64"/>
    </row>
    <row r="192" spans="2:11" s="91" customFormat="1" ht="15" customHeight="1">
      <c r="B192" s="41"/>
      <c r="C192" s="76" t="s">
        <v>701</v>
      </c>
      <c r="D192" s="95"/>
      <c r="E192" s="95"/>
      <c r="F192" s="39" t="s">
        <v>607</v>
      </c>
      <c r="G192" s="95"/>
      <c r="H192" s="95" t="s">
        <v>702</v>
      </c>
      <c r="I192" s="95" t="s">
        <v>642</v>
      </c>
      <c r="J192" s="95"/>
      <c r="K192" s="64"/>
    </row>
    <row r="193" spans="2:11" s="91" customFormat="1" ht="15" customHeight="1">
      <c r="B193" s="41"/>
      <c r="C193" s="76" t="s">
        <v>703</v>
      </c>
      <c r="D193" s="95"/>
      <c r="E193" s="95"/>
      <c r="F193" s="39" t="s">
        <v>607</v>
      </c>
      <c r="G193" s="95"/>
      <c r="H193" s="95" t="s">
        <v>704</v>
      </c>
      <c r="I193" s="95" t="s">
        <v>642</v>
      </c>
      <c r="J193" s="95"/>
      <c r="K193" s="64"/>
    </row>
    <row r="194" spans="2:11" s="91" customFormat="1" ht="15" customHeight="1">
      <c r="B194" s="41"/>
      <c r="C194" s="76" t="s">
        <v>705</v>
      </c>
      <c r="D194" s="95"/>
      <c r="E194" s="95"/>
      <c r="F194" s="39" t="s">
        <v>613</v>
      </c>
      <c r="G194" s="95"/>
      <c r="H194" s="95" t="s">
        <v>706</v>
      </c>
      <c r="I194" s="95" t="s">
        <v>642</v>
      </c>
      <c r="J194" s="95"/>
      <c r="K194" s="64"/>
    </row>
    <row r="195" spans="2:11" s="91" customFormat="1" ht="15" customHeight="1">
      <c r="B195" s="69"/>
      <c r="C195" s="84"/>
      <c r="D195" s="50"/>
      <c r="E195" s="50"/>
      <c r="F195" s="50"/>
      <c r="G195" s="50"/>
      <c r="H195" s="50"/>
      <c r="I195" s="50"/>
      <c r="J195" s="50"/>
      <c r="K195" s="70"/>
    </row>
    <row r="196" spans="2:11" s="91" customFormat="1" ht="18.75" customHeight="1">
      <c r="B196" s="52"/>
      <c r="C196" s="62"/>
      <c r="D196" s="62"/>
      <c r="E196" s="62"/>
      <c r="F196" s="71"/>
      <c r="G196" s="62"/>
      <c r="H196" s="62"/>
      <c r="I196" s="62"/>
      <c r="J196" s="62"/>
      <c r="K196" s="52"/>
    </row>
    <row r="197" spans="2:11" s="91" customFormat="1" ht="18.75" customHeight="1">
      <c r="B197" s="52"/>
      <c r="C197" s="62"/>
      <c r="D197" s="62"/>
      <c r="E197" s="62"/>
      <c r="F197" s="71"/>
      <c r="G197" s="62"/>
      <c r="H197" s="62"/>
      <c r="I197" s="62"/>
      <c r="J197" s="62"/>
      <c r="K197" s="52"/>
    </row>
    <row r="198" spans="2:11" s="91" customFormat="1" ht="18.75" customHeight="1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s="91" customFormat="1" ht="13.5">
      <c r="B199" s="9"/>
      <c r="C199" s="10"/>
      <c r="D199" s="10"/>
      <c r="E199" s="10"/>
      <c r="F199" s="10"/>
      <c r="G199" s="10"/>
      <c r="H199" s="10"/>
      <c r="I199" s="10"/>
      <c r="J199" s="10"/>
      <c r="K199" s="11"/>
    </row>
    <row r="200" spans="2:11" s="91" customFormat="1" ht="21">
      <c r="B200" s="12"/>
      <c r="C200" s="308" t="s">
        <v>707</v>
      </c>
      <c r="D200" s="308"/>
      <c r="E200" s="308"/>
      <c r="F200" s="308"/>
      <c r="G200" s="308"/>
      <c r="H200" s="308"/>
      <c r="I200" s="308"/>
      <c r="J200" s="308"/>
      <c r="K200" s="13"/>
    </row>
    <row r="201" spans="2:11" s="91" customFormat="1" ht="25.5" customHeight="1">
      <c r="B201" s="12"/>
      <c r="C201" s="96" t="s">
        <v>708</v>
      </c>
      <c r="D201" s="96"/>
      <c r="E201" s="96"/>
      <c r="F201" s="96" t="s">
        <v>709</v>
      </c>
      <c r="G201" s="85"/>
      <c r="H201" s="309" t="s">
        <v>710</v>
      </c>
      <c r="I201" s="309"/>
      <c r="J201" s="309"/>
      <c r="K201" s="13"/>
    </row>
    <row r="202" spans="2:11" s="91" customFormat="1" ht="5.25" customHeight="1">
      <c r="B202" s="41"/>
      <c r="C202" s="36"/>
      <c r="D202" s="36"/>
      <c r="E202" s="36"/>
      <c r="F202" s="36"/>
      <c r="G202" s="62"/>
      <c r="H202" s="36"/>
      <c r="I202" s="36"/>
      <c r="J202" s="36"/>
      <c r="K202" s="64"/>
    </row>
    <row r="203" spans="2:11" s="91" customFormat="1" ht="15" customHeight="1">
      <c r="B203" s="41"/>
      <c r="C203" s="95" t="s">
        <v>700</v>
      </c>
      <c r="D203" s="95"/>
      <c r="E203" s="95"/>
      <c r="F203" s="39" t="s">
        <v>42</v>
      </c>
      <c r="G203" s="95"/>
      <c r="H203" s="307" t="s">
        <v>711</v>
      </c>
      <c r="I203" s="307"/>
      <c r="J203" s="307"/>
      <c r="K203" s="64"/>
    </row>
    <row r="204" spans="2:11" s="91" customFormat="1" ht="15" customHeight="1">
      <c r="B204" s="41"/>
      <c r="C204" s="95"/>
      <c r="D204" s="95"/>
      <c r="E204" s="95"/>
      <c r="F204" s="39" t="s">
        <v>43</v>
      </c>
      <c r="G204" s="95"/>
      <c r="H204" s="307" t="s">
        <v>712</v>
      </c>
      <c r="I204" s="307"/>
      <c r="J204" s="307"/>
      <c r="K204" s="64"/>
    </row>
    <row r="205" spans="2:11" s="91" customFormat="1" ht="15" customHeight="1">
      <c r="B205" s="41"/>
      <c r="C205" s="95"/>
      <c r="D205" s="95"/>
      <c r="E205" s="95"/>
      <c r="F205" s="39" t="s">
        <v>46</v>
      </c>
      <c r="G205" s="95"/>
      <c r="H205" s="307" t="s">
        <v>713</v>
      </c>
      <c r="I205" s="307"/>
      <c r="J205" s="307"/>
      <c r="K205" s="64"/>
    </row>
    <row r="206" spans="2:11" s="91" customFormat="1" ht="15" customHeight="1">
      <c r="B206" s="41"/>
      <c r="C206" s="95"/>
      <c r="D206" s="95"/>
      <c r="E206" s="95"/>
      <c r="F206" s="39" t="s">
        <v>44</v>
      </c>
      <c r="G206" s="95"/>
      <c r="H206" s="307" t="s">
        <v>714</v>
      </c>
      <c r="I206" s="307"/>
      <c r="J206" s="307"/>
      <c r="K206" s="64"/>
    </row>
    <row r="207" spans="2:11" s="91" customFormat="1" ht="15" customHeight="1">
      <c r="B207" s="41"/>
      <c r="C207" s="95"/>
      <c r="D207" s="95"/>
      <c r="E207" s="95"/>
      <c r="F207" s="39" t="s">
        <v>45</v>
      </c>
      <c r="G207" s="95"/>
      <c r="H207" s="307" t="s">
        <v>715</v>
      </c>
      <c r="I207" s="307"/>
      <c r="J207" s="307"/>
      <c r="K207" s="64"/>
    </row>
    <row r="208" spans="2:11" s="91" customFormat="1" ht="15" customHeight="1">
      <c r="B208" s="41"/>
      <c r="C208" s="95"/>
      <c r="D208" s="95"/>
      <c r="E208" s="95"/>
      <c r="F208" s="39"/>
      <c r="G208" s="95"/>
      <c r="H208" s="95"/>
      <c r="I208" s="95"/>
      <c r="J208" s="95"/>
      <c r="K208" s="64"/>
    </row>
    <row r="209" spans="2:11" s="91" customFormat="1" ht="15" customHeight="1">
      <c r="B209" s="41"/>
      <c r="C209" s="95" t="s">
        <v>654</v>
      </c>
      <c r="D209" s="95"/>
      <c r="E209" s="95"/>
      <c r="F209" s="39" t="s">
        <v>75</v>
      </c>
      <c r="G209" s="95"/>
      <c r="H209" s="307" t="s">
        <v>716</v>
      </c>
      <c r="I209" s="307"/>
      <c r="J209" s="307"/>
      <c r="K209" s="64"/>
    </row>
    <row r="210" spans="2:11" s="91" customFormat="1" ht="15" customHeight="1">
      <c r="B210" s="41"/>
      <c r="C210" s="95"/>
      <c r="D210" s="95"/>
      <c r="E210" s="95"/>
      <c r="F210" s="39" t="s">
        <v>549</v>
      </c>
      <c r="G210" s="95"/>
      <c r="H210" s="307" t="s">
        <v>550</v>
      </c>
      <c r="I210" s="307"/>
      <c r="J210" s="307"/>
      <c r="K210" s="64"/>
    </row>
    <row r="211" spans="2:11" s="91" customFormat="1" ht="15" customHeight="1">
      <c r="B211" s="41"/>
      <c r="C211" s="95"/>
      <c r="D211" s="95"/>
      <c r="E211" s="95"/>
      <c r="F211" s="39" t="s">
        <v>547</v>
      </c>
      <c r="G211" s="95"/>
      <c r="H211" s="307" t="s">
        <v>717</v>
      </c>
      <c r="I211" s="307"/>
      <c r="J211" s="307"/>
      <c r="K211" s="64"/>
    </row>
    <row r="212" spans="2:11" s="91" customFormat="1" ht="15" customHeight="1">
      <c r="B212" s="86"/>
      <c r="C212" s="95"/>
      <c r="D212" s="95"/>
      <c r="E212" s="95"/>
      <c r="F212" s="39" t="s">
        <v>551</v>
      </c>
      <c r="G212" s="76"/>
      <c r="H212" s="306" t="s">
        <v>552</v>
      </c>
      <c r="I212" s="306"/>
      <c r="J212" s="306"/>
      <c r="K212" s="87"/>
    </row>
    <row r="213" spans="2:11" s="91" customFormat="1" ht="15" customHeight="1">
      <c r="B213" s="86"/>
      <c r="C213" s="95"/>
      <c r="D213" s="95"/>
      <c r="E213" s="95"/>
      <c r="F213" s="39" t="s">
        <v>553</v>
      </c>
      <c r="G213" s="76"/>
      <c r="H213" s="306" t="s">
        <v>718</v>
      </c>
      <c r="I213" s="306"/>
      <c r="J213" s="306"/>
      <c r="K213" s="87"/>
    </row>
    <row r="214" spans="2:11" s="91" customFormat="1" ht="15" customHeight="1">
      <c r="B214" s="86"/>
      <c r="C214" s="95"/>
      <c r="D214" s="95"/>
      <c r="E214" s="95"/>
      <c r="F214" s="39"/>
      <c r="G214" s="76"/>
      <c r="H214" s="94"/>
      <c r="I214" s="94"/>
      <c r="J214" s="94"/>
      <c r="K214" s="87"/>
    </row>
    <row r="215" spans="2:11" s="91" customFormat="1" ht="15" customHeight="1">
      <c r="B215" s="86"/>
      <c r="C215" s="95" t="s">
        <v>678</v>
      </c>
      <c r="D215" s="95"/>
      <c r="E215" s="95"/>
      <c r="F215" s="39">
        <v>1</v>
      </c>
      <c r="G215" s="76"/>
      <c r="H215" s="306" t="s">
        <v>719</v>
      </c>
      <c r="I215" s="306"/>
      <c r="J215" s="306"/>
      <c r="K215" s="87"/>
    </row>
    <row r="216" spans="2:11" s="91" customFormat="1" ht="15" customHeight="1">
      <c r="B216" s="86"/>
      <c r="C216" s="95"/>
      <c r="D216" s="95"/>
      <c r="E216" s="95"/>
      <c r="F216" s="39">
        <v>2</v>
      </c>
      <c r="G216" s="76"/>
      <c r="H216" s="306" t="s">
        <v>720</v>
      </c>
      <c r="I216" s="306"/>
      <c r="J216" s="306"/>
      <c r="K216" s="87"/>
    </row>
    <row r="217" spans="2:11" s="91" customFormat="1" ht="15" customHeight="1">
      <c r="B217" s="86"/>
      <c r="C217" s="95"/>
      <c r="D217" s="95"/>
      <c r="E217" s="95"/>
      <c r="F217" s="39">
        <v>3</v>
      </c>
      <c r="G217" s="76"/>
      <c r="H217" s="306" t="s">
        <v>721</v>
      </c>
      <c r="I217" s="306"/>
      <c r="J217" s="306"/>
      <c r="K217" s="87"/>
    </row>
    <row r="218" spans="2:11" s="91" customFormat="1" ht="15" customHeight="1">
      <c r="B218" s="86"/>
      <c r="C218" s="95"/>
      <c r="D218" s="95"/>
      <c r="E218" s="95"/>
      <c r="F218" s="39">
        <v>4</v>
      </c>
      <c r="G218" s="76"/>
      <c r="H218" s="306" t="s">
        <v>722</v>
      </c>
      <c r="I218" s="306"/>
      <c r="J218" s="306"/>
      <c r="K218" s="87"/>
    </row>
    <row r="219" spans="2:11" s="91" customFormat="1" ht="12.75" customHeight="1">
      <c r="B219" s="88"/>
      <c r="C219" s="89"/>
      <c r="D219" s="89"/>
      <c r="E219" s="89"/>
      <c r="F219" s="89"/>
      <c r="G219" s="89"/>
      <c r="H219" s="89"/>
      <c r="I219" s="89"/>
      <c r="J219" s="89"/>
      <c r="K219" s="90"/>
    </row>
  </sheetData>
  <sheetProtection password="E74F" sheet="1" objects="1" scenarios="1"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214924H - Fotovoltaická v...</vt:lpstr>
      <vt:lpstr>Pokyny pro vyplnění</vt:lpstr>
      <vt:lpstr>'214924H - Fotovoltaická v...'!Názvy_tisku</vt:lpstr>
      <vt:lpstr>'Rekapitulace stavby'!Názvy_tisku</vt:lpstr>
      <vt:lpstr>'214924H - Fotovoltaická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szp@applet.cz</cp:lastModifiedBy>
  <dcterms:created xsi:type="dcterms:W3CDTF">2024-08-30T13:58:53Z</dcterms:created>
  <dcterms:modified xsi:type="dcterms:W3CDTF">2024-12-31T09:47:50Z</dcterms:modified>
</cp:coreProperties>
</file>