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activeTab="1"/>
  </bookViews>
  <sheets>
    <sheet name="Rekapitulace stavby" sheetId="1" r:id="rId1"/>
    <sheet name="01 - Stavební práce - zat..." sheetId="2" r:id="rId2"/>
  </sheets>
  <definedNames>
    <definedName name="_xlnm._FilterDatabase" localSheetId="1" hidden="1">'01 - Stavební práce - zat...'!$C$104:$K$928</definedName>
    <definedName name="_xlnm.Print_Area" localSheetId="1">'01 - Stavební práce - zat...'!$C$45:$J$86,'01 - Stavební práce - zat...'!$C$92:$K$928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'01 - Stavební práce - zat...'!$104:$104</definedName>
  </definedNames>
  <calcPr calcId="152511"/>
</workbook>
</file>

<file path=xl/sharedStrings.xml><?xml version="1.0" encoding="utf-8"?>
<sst xmlns="http://schemas.openxmlformats.org/spreadsheetml/2006/main" count="8095" uniqueCount="1274">
  <si>
    <t>Export Komplet</t>
  </si>
  <si>
    <t>VZ</t>
  </si>
  <si>
    <t>2.0</t>
  </si>
  <si>
    <t>ZAMOK</t>
  </si>
  <si>
    <t>False</t>
  </si>
  <si>
    <t>{17611c85-22a0-4328-bed9-51fa2e58c38c}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</si>
  <si>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</si>
  <si>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</si>
  <si>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</si>
  <si>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</si>
  <si>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</si>
  <si>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</si>
  <si>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</si>
  <si>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</si>
  <si>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</si>
  <si>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</si>
  <si>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</si>
  <si>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BD Malostranská 34 Šenov u Nového Jičína - úprava</t>
  </si>
  <si>
    <t>KSO:</t>
  </si>
  <si>
    <t/>
  </si>
  <si>
    <t>CC-CZ:</t>
  </si>
  <si>
    <t>Místo:</t>
  </si>
  <si>
    <t>Malostranská 34, Šenov u NJ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</si>
  <si>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</si>
  <si>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</si>
  <si>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</si>
  <si>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</si>
  <si>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</si>
  <si>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</si>
  <si>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</si>
  <si>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</si>
  <si>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UniProjekt, projekčníkancelář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</si>
  <si>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</si>
  <si>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</si>
  <si>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</si>
  <si>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</si>
  <si>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</si>
  <si>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</si>
  <si>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</si>
  <si>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</si>
  <si>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</si>
  <si>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</si>
  <si>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</si>
  <si>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</si>
  <si>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</si>
  <si>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</si>
  <si>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</si>
  <si>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</si>
  <si>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</si>
  <si>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</si>
  <si>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</si>
  <si>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</si>
  <si>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</si>
  <si>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</si>
  <si>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</si>
  <si>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</si>
  <si>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</si>
  <si>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</si>
  <si>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</si>
  <si>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</si>
  <si>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</si>
  <si>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</si>
  <si>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</si>
  <si>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</si>
  <si>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</si>
  <si>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</si>
  <si>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</si>
  <si>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</si>
  <si>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</si>
  <si>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</si>
  <si>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</si>
  <si>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</si>
  <si>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</si>
  <si>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</si>
  <si>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</si>
  <si>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</si>
  <si>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práce - zateplení</t>
  </si>
  <si>
    <t>STA</t>
  </si>
  <si>
    <t>1</t>
  </si>
  <si>
    <t>{90cd65a2-3ec0-4de3-b2b0-1a053a860837}</t>
  </si>
  <si>
    <t>KRYCÍ LIST SOUPISU PRACÍ</t>
  </si>
  <si>
    <t>Objekt:</t>
  </si>
  <si>
    <t>01 - Stavební práce - zateplení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</si>
  <si>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</si>
  <si>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</si>
  <si>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</si>
  <si>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</si>
  <si>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</si>
  <si>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</si>
  <si>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</si>
  <si>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</si>
  <si>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</si>
  <si>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</si>
  <si>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</si>
  <si>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</si>
  <si>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</si>
  <si>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</si>
  <si>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</si>
  <si>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</si>
  <si>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</si>
  <si>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</si>
  <si>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</si>
  <si>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</si>
  <si>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768 - Plastové výplně otvorů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</si>
  <si>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</si>
  <si>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</si>
  <si>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</si>
  <si>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</si>
  <si>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22-M - Montáže technologických zařízení pro dopravní stavby</t>
  </si>
  <si>
    <t>VRN - Vedlejší rozpočtové náklady</t>
  </si>
  <si>
    <t xml:space="preserve">    VRN5 - Finanční náklady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</si>
  <si>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</si>
  <si>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</si>
  <si>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</si>
  <si>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</si>
  <si>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</si>
  <si>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</si>
  <si>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</si>
  <si>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</si>
  <si>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</si>
  <si>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</si>
  <si>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</si>
  <si>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</si>
  <si>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</si>
  <si>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</si>
  <si>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</si>
  <si>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</si>
  <si>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</si>
  <si>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</si>
  <si>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</si>
  <si>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</si>
  <si>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132151101</t>
  </si>
  <si>
    <t>Hloubení nezapažených rýh šířky do 800 mm strojně s urovnáním dna do předepsaného profilu a spádu v hornině třídy těžitelnosti I skupiny 1 a 2 do 20 m3</t>
  </si>
  <si>
    <t>m3</t>
  </si>
  <si>
    <t>CS ÚRS 2023 01</t>
  </si>
  <si>
    <t>4</t>
  </si>
  <si>
    <t>2</t>
  </si>
  <si>
    <t>-1261680706</t>
  </si>
  <si>
    <t>Online PSC</t>
  </si>
  <si>
    <t>https://podminky.urs.cz/item/CS_URS_2023_01/132151101</t>
  </si>
  <si>
    <t>VV</t>
  </si>
  <si>
    <t xml:space="preserve">odkop pro okapový chodník </t>
  </si>
  <si>
    <t>SZ</t>
  </si>
  <si>
    <t>0,3*0,6*(17,48+0,2)</t>
  </si>
  <si>
    <t>JZ</t>
  </si>
  <si>
    <t>0,3*0,6*(17,79+0,5*2-1,5)</t>
  </si>
  <si>
    <t>JV</t>
  </si>
  <si>
    <t>0,3*0,6*(17,48+6,62)</t>
  </si>
  <si>
    <t>Součet</t>
  </si>
  <si>
    <t>161</t>
  </si>
  <si>
    <t>132212121</t>
  </si>
  <si>
    <t>Hloubení zapažených rýh šířky do 800 mm ručně s urovnáním dna do předepsaného profilu a spádu v hornině třídy těžitelnosti I skupiny 3 soudržných</t>
  </si>
  <si>
    <t>422062329</t>
  </si>
  <si>
    <t>https://podminky.urs.cz/item/CS_URS_2023_01/132212121</t>
  </si>
  <si>
    <t>dorovnání výkopu ručně po vytažení stávající kanalizace</t>
  </si>
  <si>
    <t>0,6*0,1*20</t>
  </si>
  <si>
    <t>155</t>
  </si>
  <si>
    <t>132251101</t>
  </si>
  <si>
    <t>Hloubení nezapažených rýh šířky do 800 mm strojně s urovnáním dna do předepsaného profilu a spádu v hornině třídy těžitelnosti I skupiny 3 do 20 m3</t>
  </si>
  <si>
    <t>-1203130943</t>
  </si>
  <si>
    <t>https://podminky.urs.cz/item/CS_URS_2023_01/132251101</t>
  </si>
  <si>
    <t>výkop pro demontáž potrubí a osazení nového potrubí kanalizace</t>
  </si>
  <si>
    <t>0,6*0,6*20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</si>
  <si>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</si>
  <si>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</si>
  <si>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-839832061</t>
  </si>
  <si>
    <t>https://podminky.urs.cz/item/CS_URS_2023_01/162751117</t>
  </si>
  <si>
    <t>10,632</t>
  </si>
  <si>
    <t>3,6+1,2</t>
  </si>
  <si>
    <t>3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</si>
  <si>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</si>
  <si>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</si>
  <si>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-1416529697</t>
  </si>
  <si>
    <t>https://podminky.urs.cz/item/CS_URS_2023_01/162751119</t>
  </si>
  <si>
    <t>15,432*10</t>
  </si>
  <si>
    <t>171201221</t>
  </si>
  <si>
    <t>Poplatek za uložení stavebního odpadu na skládce (skládkovné) zeminy a kamení zatříděného do Katalogu odpadů pod kódem 17 05 04</t>
  </si>
  <si>
    <t>t</t>
  </si>
  <si>
    <t>149689845</t>
  </si>
  <si>
    <t>https://podminky.urs.cz/item/CS_URS_2023_01/171201221</t>
  </si>
  <si>
    <t>drn a zemina</t>
  </si>
  <si>
    <t>15,432*1,6</t>
  </si>
  <si>
    <t>160</t>
  </si>
  <si>
    <t>174151101</t>
  </si>
  <si>
    <t>Zásyp sypaninou z jakékoliv horniny strojně s uložením výkopku ve vrstvách se zhutněním jam, šachet, rýh nebo kolem objektů v těchto vykopávkách</t>
  </si>
  <si>
    <t>692131527</t>
  </si>
  <si>
    <t>https://podminky.urs.cz/item/CS_URS_2023_01/174151101</t>
  </si>
  <si>
    <t>1,2+7,2-1,2-3,6</t>
  </si>
  <si>
    <t>158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</si>
  <si>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</si>
  <si>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</si>
  <si>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304234291</t>
  </si>
  <si>
    <t>https://podminky.urs.cz/item/CS_URS_2023_01/175111101</t>
  </si>
  <si>
    <t>0,6*0,3*20</t>
  </si>
  <si>
    <t>159</t>
  </si>
  <si>
    <t>M</t>
  </si>
  <si>
    <t>58337310</t>
  </si>
  <si>
    <t>štěrkopísek frakce 0/4</t>
  </si>
  <si>
    <t>8</t>
  </si>
  <si>
    <t>1581141518</t>
  </si>
  <si>
    <t>3,6*2,0</t>
  </si>
  <si>
    <t>7,2*2 'Přepočtené koeficientem množství</t>
  </si>
  <si>
    <t>5</t>
  </si>
  <si>
    <t>175111201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</si>
  <si>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</si>
  <si>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-1075078618</t>
  </si>
  <si>
    <t>https://podminky.urs.cz/item/CS_URS_2023_01/175111201</t>
  </si>
  <si>
    <t>obsyp kolem objektu po stavebních pracech</t>
  </si>
  <si>
    <t>(20+19+26)*0,3*0,5</t>
  </si>
  <si>
    <t>6</t>
  </si>
  <si>
    <t>10364100</t>
  </si>
  <si>
    <t>zemina pro terénní úpravy - tříděná</t>
  </si>
  <si>
    <t>1748127248</t>
  </si>
  <si>
    <t>včetně pořízení a dopravy</t>
  </si>
  <si>
    <t>9,45*1,6</t>
  </si>
  <si>
    <t>7</t>
  </si>
  <si>
    <t>181411131</t>
  </si>
  <si>
    <t>Založení trávníku na půdě předem připravené plochy do 1000 m2 výsevem včetně utažení parkového v rovině nebo na svahu do 1:5</t>
  </si>
  <si>
    <t>m2</t>
  </si>
  <si>
    <t>631195102</t>
  </si>
  <si>
    <t>https://podminky.urs.cz/item/CS_URS_2023_01/181411131</t>
  </si>
  <si>
    <t>(20+19+26)*1,0</t>
  </si>
  <si>
    <t>00572410</t>
  </si>
  <si>
    <t>osivo směs travní parková</t>
  </si>
  <si>
    <t>kg</t>
  </si>
  <si>
    <t>-2010564240</t>
  </si>
  <si>
    <t>65*0,03</t>
  </si>
  <si>
    <t>9</t>
  </si>
  <si>
    <t>182351023</t>
  </si>
  <si>
    <t>Rozprostření a urovnání ornice ve svahu sklonu přes 1:5 strojně při souvislé ploše do 100 m2, tl. vrstvy do 200 mm</t>
  </si>
  <si>
    <t>753512793</t>
  </si>
  <si>
    <t>https://podminky.urs.cz/item/CS_URS_2023_01/182351023</t>
  </si>
  <si>
    <t>Zakládání</t>
  </si>
  <si>
    <t>10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</si>
  <si>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</si>
  <si>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</si>
  <si>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m</t>
  </si>
  <si>
    <t>2071954387</t>
  </si>
  <si>
    <t>https://podminky.urs.cz/item/CS_URS_2023_01/212752101</t>
  </si>
  <si>
    <t>dle PD</t>
  </si>
  <si>
    <t>27,5</t>
  </si>
  <si>
    <t>Vodorovné konstrukce</t>
  </si>
  <si>
    <t>157</t>
  </si>
  <si>
    <t>451572111</t>
  </si>
  <si>
    <t>Lože pod potrubí, stoky a drobné objekty v otevřeném výkopu z kameniva drobného těženého 0 až 4 mm</t>
  </si>
  <si>
    <t>172549393</t>
  </si>
  <si>
    <t>https://podminky.urs.cz/item/CS_URS_2023_01/451572111</t>
  </si>
  <si>
    <t>pod kanalizaci</t>
  </si>
  <si>
    <t>Úpravy povrchů, podlahy a osazování výplní</t>
  </si>
  <si>
    <t>11</t>
  </si>
  <si>
    <t>612131121</t>
  </si>
  <si>
    <t>Podkladní a spojovací vrstva vnitřních omítaných ploch penetrace disperzní nanášená ručně stěn</t>
  </si>
  <si>
    <t>1251943578</t>
  </si>
  <si>
    <t>https://podminky.urs.cz/item/CS_URS_2023_01/612131121</t>
  </si>
  <si>
    <t>12</t>
  </si>
  <si>
    <t>612321131</t>
  </si>
  <si>
    <t>Potažení vnitřních ploch vápenocementovým štukem tloušťky do 3 mm svislých konstrukcí stěn</t>
  </si>
  <si>
    <t>28551762</t>
  </si>
  <si>
    <t>https://podminky.urs.cz/item/CS_URS_2023_01/612321131</t>
  </si>
  <si>
    <t>půda - schodiště na zateplovací systém</t>
  </si>
  <si>
    <t>2,2*(2,6*2+3,13)+(2,2+0,5)*0,5*2,65*2</t>
  </si>
  <si>
    <t>-0,8*1,97</t>
  </si>
  <si>
    <t>(0,9+2,02*2)*0,2</t>
  </si>
  <si>
    <t>13</t>
  </si>
  <si>
    <t>612325302</t>
  </si>
  <si>
    <t>Vápenocementová omítka ostění nebo nadpraží štuková</t>
  </si>
  <si>
    <t>1479115489</t>
  </si>
  <si>
    <t>https://podminky.urs.cz/item/CS_URS_2023_01/612325302</t>
  </si>
  <si>
    <t>po výměně okna</t>
  </si>
  <si>
    <t>0,45*(0,98+3,77*2)</t>
  </si>
  <si>
    <t>pro úpravu ostění zateplení</t>
  </si>
  <si>
    <t>(0,9+2,02*2+1,16+1,15*2+1,16*3+1,73*6+0,57*5+0,85*10+1,16*2+1,5*4+1,45+1,5*2)*0,2</t>
  </si>
  <si>
    <t>(1,16*4+0,57*5+1,16*2+1,45)*0,2</t>
  </si>
  <si>
    <t>(1,43+2,16*2+0,98+3,77*2+1,16*2+1,73*4+1,43*2+1,73*4+1,16*2+1,5*4+1,45*2+1,5*4)*0,2</t>
  </si>
  <si>
    <t>(0,98+1,16*4+1,45*4+0,75*2)*0,2</t>
  </si>
  <si>
    <t>(0,75*2+0,48*4)*0,2</t>
  </si>
  <si>
    <t>(1,16*3+1,73*6+1,16+0,6*2+0,57*4+0,85*8+1,16*3+1,5*6+0,9+1,5*2+1,45+1,5*2)*0,2</t>
  </si>
  <si>
    <t>(1,16*7+1,45+0,57*4+0,75*2)*0,2</t>
  </si>
  <si>
    <t>172</t>
  </si>
  <si>
    <t>-1843479840</t>
  </si>
  <si>
    <t>úprava po vybourání oken a dveří D1 - O1,O2, O3</t>
  </si>
  <si>
    <t>0,45*(0,9+2,05*2+1,15*4+0,96*2*2+0,8*2*2)</t>
  </si>
  <si>
    <t>0,6*(0,75*2*4+0,49*2*4)</t>
  </si>
  <si>
    <t>14</t>
  </si>
  <si>
    <t>621211003</t>
  </si>
  <si>
    <t>Montáž kontaktního zateplení lepením a mechanickým kotvením z polystyrenových desek na vnější podhledy, na podklad dřevěný nebo kovový, tloušťky desek do 40 mm</t>
  </si>
  <si>
    <t>651109762</t>
  </si>
  <si>
    <t>https://podminky.urs.cz/item/CS_URS_2023_01/621211003</t>
  </si>
  <si>
    <t>622211021</t>
  </si>
  <si>
    <t>Montáž kontaktního zateplení lepením a mechanickým kotvením z polystyrenových desek na vnější stěny, na podklad betonový nebo z lehčeného betonu, z tvárnic keramických nebo vápenopískových, tloušťky desek přes 80 do 120 mm</t>
  </si>
  <si>
    <t>-2092541765</t>
  </si>
  <si>
    <t>https://podminky.urs.cz/item/CS_URS_2023_01/622211021</t>
  </si>
  <si>
    <t>půda - schodiště</t>
  </si>
  <si>
    <t>16</t>
  </si>
  <si>
    <t>28376076</t>
  </si>
  <si>
    <t>deska EPS grafitová fasádní λ=0,030-0,031 tl 100mm</t>
  </si>
  <si>
    <t>349576869</t>
  </si>
  <si>
    <t>23,905</t>
  </si>
  <si>
    <t>23,905*1,05 'Přepočtené koeficientem množství</t>
  </si>
  <si>
    <t>17</t>
  </si>
  <si>
    <t>622212001</t>
  </si>
  <si>
    <t>Montáž kontaktního zateplení vnějšího ostění, nadpraží nebo parapetu lepením z polystyrenových desek hloubky špalet do 200 mm, tloušťky desek do 40 mm</t>
  </si>
  <si>
    <t>1980748774</t>
  </si>
  <si>
    <t>https://podminky.urs.cz/item/CS_URS_2023_01/622212001</t>
  </si>
  <si>
    <t>0,9+2,02*2</t>
  </si>
  <si>
    <t>18</t>
  </si>
  <si>
    <t>28376071</t>
  </si>
  <si>
    <t>deska EPS grafitová fasádní λ=0,030-0,031 tl 30mm</t>
  </si>
  <si>
    <t>1994002706</t>
  </si>
  <si>
    <t>0,2*4,94*1,05</t>
  </si>
  <si>
    <t>1,037*1,1 'Přepočtené koeficientem množství</t>
  </si>
  <si>
    <t>19</t>
  </si>
  <si>
    <t>622252002</t>
  </si>
  <si>
    <t>Montáž profilů kontaktního zateplení ostatních stěnových, dilatačních apod. lepených do tmelu</t>
  </si>
  <si>
    <t>-1318212875</t>
  </si>
  <si>
    <t>https://podminky.urs.cz/item/CS_URS_2023_01/622252002</t>
  </si>
  <si>
    <t>2,2*2+2,6*2+3,13*2+0,9+2,02*2</t>
  </si>
  <si>
    <t>20</t>
  </si>
  <si>
    <t>63127464</t>
  </si>
  <si>
    <t>profil rohový Al 15x15mm s výztužnou tkaninou š 100mm pro ETICS</t>
  </si>
  <si>
    <t>1594170323</t>
  </si>
  <si>
    <t>20,8</t>
  </si>
  <si>
    <t>20,8*1,05 'Přepočtené koeficientem množství</t>
  </si>
  <si>
    <t>622271001</t>
  </si>
  <si>
    <t>Montáž zavěšené odvětrávané fasády na kombinované nosné konstrukci z fasádních desek na jednosměrné nosné konstrukci opláštění připevněné mechanickým viditelným spojem, (nýty) stěn bez tepelné izolace</t>
  </si>
  <si>
    <t>937009269</t>
  </si>
  <si>
    <t>https://podminky.urs.cz/item/CS_URS_2023_01/622271001</t>
  </si>
  <si>
    <t>sokl - v ceně je dřevěný rošt na ocelové kotvy a montáž cem.třískových desek</t>
  </si>
  <si>
    <t>(0,45+0,85)*0,5*(17,1+0,2)</t>
  </si>
  <si>
    <t>(0,8+1,2)*0,5*(17,03+0,5*2)-(0,86*1,43+0,75*0,48*2)+0,2*(0,86*2+0,75*2+0,48*4)</t>
  </si>
  <si>
    <t>(1,2+0,6)*0,5*13,78+(0,6+0,45)*0,5*6,62+(0,45+0,35)*0,5*3,32-(0,75*0,48*2)+0,2*(0,75*2+0,48*4)</t>
  </si>
  <si>
    <t>22</t>
  </si>
  <si>
    <t>59590739</t>
  </si>
  <si>
    <t>deska cementotřísková bez povrchové úpravy tl 16mm</t>
  </si>
  <si>
    <t>1179859073</t>
  </si>
  <si>
    <t>45,523*1,1</t>
  </si>
  <si>
    <t>23</t>
  </si>
  <si>
    <t>622131101</t>
  </si>
  <si>
    <t>Podkladní a spojovací vrstva vnějších omítaných ploch cementový postřik nanášený ručně celoplošně stěn</t>
  </si>
  <si>
    <t>1028224675</t>
  </si>
  <si>
    <t>https://podminky.urs.cz/item/CS_URS_2023_01/622131101</t>
  </si>
  <si>
    <t>6,54*(16,81+0,2)</t>
  </si>
  <si>
    <t>-(0,9*2,02+1,16*1,15+1,16*1,73*3+0,57*0,85*5+1,16*1,5*2+1,45*1,5)</t>
  </si>
  <si>
    <t>0,2*(0,9+2,02*2+1,16+1,15*2+1,16*3+1,73*6+0,57*5+0,85*10+1,16*2+1,5*4+1,45+1,5*2)</t>
  </si>
  <si>
    <t>6,54*16,77+6,2*0,5*2</t>
  </si>
  <si>
    <t>-(1,43*1,3+0,98*3,77+1,16*1,73*2+1,45*1,73*2+1,16*1,5*2+1,45*1,5*2)</t>
  </si>
  <si>
    <t>0,2*(1,43+1,3*2+0,98+3,77*2+1,16*2+1,73*4+1,43*2+1,73*4+1,16*2+1,5*4+1,45*2+1,5*4)</t>
  </si>
  <si>
    <t>6,54*(16,81+6,62)</t>
  </si>
  <si>
    <t>-(1,16*1,73*3+0,96*0,8+0,57*0,85*4+1,16*1,5*3+0,9*1,5+1,45*1,5)</t>
  </si>
  <si>
    <t>0,2*(1,16*3+1,73*6+0,96+0,8*2+0,57*4+0,85*8+1,16*3+1,5*6+0,9+1,5*2+1,45+1,5*2)</t>
  </si>
  <si>
    <t>štít nad nezateplovanou částí</t>
  </si>
  <si>
    <t>0,8*5,8*2</t>
  </si>
  <si>
    <t>24</t>
  </si>
  <si>
    <t>622321121</t>
  </si>
  <si>
    <t>Omítka vápenocementová vnějších ploch nanášená ručně jednovrstvá, tloušťky do 15 mm hladká stěn</t>
  </si>
  <si>
    <t>549572573</t>
  </si>
  <si>
    <t>https://podminky.urs.cz/item/CS_URS_2023_01/622321121</t>
  </si>
  <si>
    <t>25</t>
  </si>
  <si>
    <t>-1110121083</t>
  </si>
  <si>
    <t>římsa</t>
  </si>
  <si>
    <t>(0,43+0,18)*(16,87+0,2+0,5)</t>
  </si>
  <si>
    <t>(0,43+0,18)*(16,83+0,5*2)+(0,15+0,18)*(0,5*2+3,53+0,15*2)</t>
  </si>
  <si>
    <t>(0,43+0,18)*(9,37+0,5*2+6,65+7,53+4,24+0,5+6,65+0,5)</t>
  </si>
  <si>
    <t>26</t>
  </si>
  <si>
    <t>2138360913</t>
  </si>
  <si>
    <t>45,416</t>
  </si>
  <si>
    <t>45,416*1,1 'Přepočtené koeficientem množství</t>
  </si>
  <si>
    <t>27</t>
  </si>
  <si>
    <t>621251101</t>
  </si>
  <si>
    <t>Montáž kontaktního zateplení lepením a mechanickým kotvením Příplatek k cenám za zápustnou montáž kotev s použitím tepelněizolačních zátek na vnější podhledy z polystyrenu</t>
  </si>
  <si>
    <t>1133486843</t>
  </si>
  <si>
    <t>https://podminky.urs.cz/item/CS_URS_2023_01/621251101</t>
  </si>
  <si>
    <t>28</t>
  </si>
  <si>
    <t>622221031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</si>
  <si>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120 do 160 mm</t>
  </si>
  <si>
    <t>1822631002</t>
  </si>
  <si>
    <t>https://podminky.urs.cz/item/CS_URS_2023_01/622221031</t>
  </si>
  <si>
    <t>29</t>
  </si>
  <si>
    <t>63152266</t>
  </si>
  <si>
    <t>deska tepelně izolační minerální kontaktních fasád podélné vlákno λ=0,034 tl 160mm</t>
  </si>
  <si>
    <t>2002715875</t>
  </si>
  <si>
    <t>9,28</t>
  </si>
  <si>
    <t>9,28*1,05 'Přepočtené koeficientem množství</t>
  </si>
  <si>
    <t>30</t>
  </si>
  <si>
    <t>622251105</t>
  </si>
  <si>
    <t>Montáž kontaktního zateplení lepením a mechanickým kotvením Příplatek k cenám za zápustnou montáž kotev s použitím tepelněizolačních zátek na vnější stěny z minerální vlny</t>
  </si>
  <si>
    <t>-1319218111</t>
  </si>
  <si>
    <t>https://podminky.urs.cz/item/CS_URS_2023_01/622251105</t>
  </si>
  <si>
    <t>31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</si>
  <si>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</si>
  <si>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</si>
  <si>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-1255924163</t>
  </si>
  <si>
    <t>https://podminky.urs.cz/item/CS_URS_2023_01/622211031</t>
  </si>
  <si>
    <t>6,54*(17,13+0,2)</t>
  </si>
  <si>
    <t>-(0,84*1,99+1,1*1,12+1,1*1,70*3+0,51*0,82*5+1,1*1,47*2+1,39*1,47)</t>
  </si>
  <si>
    <t>6,54*17,09+6,2*0,5*2</t>
  </si>
  <si>
    <t>-(1,37*1,3+0,92*3,74+1,1*1,7*2+1,39*1,70*2+1,1*1,47*2+1,39*1,47*2)</t>
  </si>
  <si>
    <t>6,54*(17,13+6,78)</t>
  </si>
  <si>
    <t>-(1,1*1,7*3+1,1*0,57+0,51*0,82*4+1,1*1,47*3+0,84*1,47+1,39*1,47)</t>
  </si>
  <si>
    <t>32</t>
  </si>
  <si>
    <t>28376079</t>
  </si>
  <si>
    <t>deska EPS grafitová fasádní λ=0,030-0,031 tl 160mm</t>
  </si>
  <si>
    <t>1845149167</t>
  </si>
  <si>
    <t>334,749</t>
  </si>
  <si>
    <t>334,749*1,05 'Přepočtené koeficientem množství</t>
  </si>
  <si>
    <t>33</t>
  </si>
  <si>
    <t>1328496955</t>
  </si>
  <si>
    <t>(0,9+2,02*2+1,16+1,15*2+1,16*3+1,73*6+0,57*5+0,85*10+1,16*2+1,5*4+1,45+1,5*2)</t>
  </si>
  <si>
    <t>1,16*4+0,57*5+1,16*2+1,45</t>
  </si>
  <si>
    <t>(1,43+2,16*2+0,98+3,77*2+1,16*2+1,73*4+1,43*2+1,73*4+1,16*2+1,5*4+1,45*2+1,5*4)</t>
  </si>
  <si>
    <t>0,98+1,16*4+1,45*4+0,75*2</t>
  </si>
  <si>
    <t>(1,16*3+1,73*6+0,96+0,8*2+0,57*4+0,85*8+1,16*3+1,5*6+0,9+1,5*2+1,45+1,5*2)</t>
  </si>
  <si>
    <t>1,16*6+1,45+0,57*4+0,75*2+0,96</t>
  </si>
  <si>
    <t>34</t>
  </si>
  <si>
    <t>-1942849749</t>
  </si>
  <si>
    <t>28,604*1,1 'Přepočtené koeficientem množství</t>
  </si>
  <si>
    <t>35</t>
  </si>
  <si>
    <t>28376414</t>
  </si>
  <si>
    <t>deska XPS hrana polodrážková a hladký povrch 300kPA tl 20mm</t>
  </si>
  <si>
    <t>801632996</t>
  </si>
  <si>
    <t>parapet</t>
  </si>
  <si>
    <t>(1,16*4+0,57*5+1,16*2+1,45)*0,25</t>
  </si>
  <si>
    <t>(0,98+1,16*4+1,45*4+0,75*2)*0,25</t>
  </si>
  <si>
    <t>(1,16*6+1,45+0,57*4+0,75*2+0,96)*0,25</t>
  </si>
  <si>
    <t>Mezisoučet</t>
  </si>
  <si>
    <t>9,333*0,1</t>
  </si>
  <si>
    <t>36</t>
  </si>
  <si>
    <t>622251101</t>
  </si>
  <si>
    <t>Montáž kontaktního zateplení lepením a mechanickým kotvením Příplatek k cenám za zápustnou montáž kotev s použitím tepelněizolačních zátek na vnější stěny z polystyrenu</t>
  </si>
  <si>
    <t>334271299</t>
  </si>
  <si>
    <t>https://podminky.urs.cz/item/CS_URS_2023_01/622251101</t>
  </si>
  <si>
    <t>37</t>
  </si>
  <si>
    <t>622252001</t>
  </si>
  <si>
    <t>Montáž profilů kontaktního zateplení zakládacích soklových připevněných hmoždinkami</t>
  </si>
  <si>
    <t>-2113286829</t>
  </si>
  <si>
    <t>https://podminky.urs.cz/item/CS_URS_2023_01/622252001</t>
  </si>
  <si>
    <t>(17,13+0,2)</t>
  </si>
  <si>
    <t>-(0,84)</t>
  </si>
  <si>
    <t>17,09+0,5*2</t>
  </si>
  <si>
    <t>-(1,37)</t>
  </si>
  <si>
    <t>(17,13+6,78)</t>
  </si>
  <si>
    <t>38</t>
  </si>
  <si>
    <t>59051653</t>
  </si>
  <si>
    <t>profil zakládací Al tl 0,7mm pro ETICS pro izolant tl 160mm</t>
  </si>
  <si>
    <t>-715412325</t>
  </si>
  <si>
    <t>57,12*1,1</t>
  </si>
  <si>
    <t>39</t>
  </si>
  <si>
    <t>-1042337004</t>
  </si>
  <si>
    <t>6,54*2+17,13+0,2+0,18*2</t>
  </si>
  <si>
    <t>(0,9+2,02*2+1,16+1,15*2+1,16*3+1,73*6+0,57*5+0,85*10+1,16*2+1,5*4+1,45+1,5*2)*2</t>
  </si>
  <si>
    <t>6,54*2+6,2*2*2+17,09+0,18*4</t>
  </si>
  <si>
    <t>(1,43+2,16*2+0,98+3,77*2+1,16*2+1,73*4+1,43*2+1,73*4+1,16*2+1,5*4+1,45*2+1,5*4)*2</t>
  </si>
  <si>
    <t>0,98+1,16*4+1,45*4</t>
  </si>
  <si>
    <t>6,54*3+17,13+4,21+6,62*2</t>
  </si>
  <si>
    <t>(1,16*3+1,73*6+1,16+0,6*2+0,57*4+0,85*8+1,16*3+1,5*6+0,9+1,5*2+1,45+1,5*2)*2</t>
  </si>
  <si>
    <t>1,16*6+1,45+0,57*4+0,96</t>
  </si>
  <si>
    <t>40</t>
  </si>
  <si>
    <t>-2098680568</t>
  </si>
  <si>
    <t>odečet nadpraží</t>
  </si>
  <si>
    <t>-36,66</t>
  </si>
  <si>
    <t>247,22*0,1</t>
  </si>
  <si>
    <t>271,942*1,05 'Přepočtené koeficientem množství</t>
  </si>
  <si>
    <t>41</t>
  </si>
  <si>
    <t>28342205</t>
  </si>
  <si>
    <t>profil začišťovací PVC 6mm s výztužnou tkaninou pro ostění ETICS</t>
  </si>
  <si>
    <t>-1596539183</t>
  </si>
  <si>
    <t>(1,16*3+1,73*6+1,16+0,6*2+0,57*4+0,85*8+1,16*3+1,5*6+0,9+1,5*2+1,45+1,5*2)</t>
  </si>
  <si>
    <t>143,02*0,1</t>
  </si>
  <si>
    <t>157,322*1,05 'Přepočtené koeficientem množství</t>
  </si>
  <si>
    <t>42</t>
  </si>
  <si>
    <t>59051510</t>
  </si>
  <si>
    <t>profil začišťovací s okapnicí PVC s výztužnou tkaninou pro nadpraží ETICS</t>
  </si>
  <si>
    <t>-1468336325</t>
  </si>
  <si>
    <t>nadpraží</t>
  </si>
  <si>
    <t>0,9+1,16*4+0,57*5+1,16*2+1,45</t>
  </si>
  <si>
    <t>1,43+0,98+1,16*4+1,45*4</t>
  </si>
  <si>
    <t>36,66*0,1</t>
  </si>
  <si>
    <t>40,326*1,05 'Přepočtené koeficientem množství</t>
  </si>
  <si>
    <t>43</t>
  </si>
  <si>
    <t>59051512</t>
  </si>
  <si>
    <t>profil začišťovací s okapnicí PVC s výztužnou tkaninou pro parapet ETICS</t>
  </si>
  <si>
    <t>1900188745</t>
  </si>
  <si>
    <t>34,33*0,1</t>
  </si>
  <si>
    <t>37,763*1,05 'Přepočtené koeficientem množství</t>
  </si>
  <si>
    <t>44</t>
  </si>
  <si>
    <t>622151021</t>
  </si>
  <si>
    <t>Penetrační nátěr vnějších pastovitých tenkovrstvých omítek mozaikových akrylátový stěn</t>
  </si>
  <si>
    <t>-292801597</t>
  </si>
  <si>
    <t>https://podminky.urs.cz/item/CS_URS_2023_01/622151021</t>
  </si>
  <si>
    <t>45</t>
  </si>
  <si>
    <t>622511112</t>
  </si>
  <si>
    <t>Omítka tenkovrstvá akrylátová vnějších ploch probarvená bez penetrace mozaiková střednězrnná stěn</t>
  </si>
  <si>
    <t>1405048347</t>
  </si>
  <si>
    <t>https://podminky.urs.cz/item/CS_URS_2023_01/622511112</t>
  </si>
  <si>
    <t>46</t>
  </si>
  <si>
    <t>621151011</t>
  </si>
  <si>
    <t>Penetrační nátěr vnějších pastovitých tenkovrstvých omítek silikátový podhledů</t>
  </si>
  <si>
    <t>2011130097</t>
  </si>
  <si>
    <t>https://podminky.urs.cz/item/CS_URS_2023_01/621151011</t>
  </si>
  <si>
    <t>47</t>
  </si>
  <si>
    <t>622151011</t>
  </si>
  <si>
    <t>Penetrační nátěr vnějších pastovitých tenkovrstvých omítek silikátový stěn</t>
  </si>
  <si>
    <t>186448128</t>
  </si>
  <si>
    <t>https://podminky.urs.cz/item/CS_URS_2023_01/622151011</t>
  </si>
  <si>
    <t>9,28+334,749+180,55*0,2</t>
  </si>
  <si>
    <t>48</t>
  </si>
  <si>
    <t>622531012</t>
  </si>
  <si>
    <t>Omítka tenkovrstvá silikonová vnějších ploch probarvená bez penetrace zatíraná (škrábaná), zrnitost 1,5 mm stěn</t>
  </si>
  <si>
    <t>-365237647</t>
  </si>
  <si>
    <t>https://podminky.urs.cz/item/CS_URS_2023_01/622531012</t>
  </si>
  <si>
    <t>49</t>
  </si>
  <si>
    <t>621531012</t>
  </si>
  <si>
    <t>Omítka tenkovrstvá silikonová vnějších ploch probarvená bez penetrace zatíraná (škrábaná), zrnitost 1,5 mm podhledů</t>
  </si>
  <si>
    <t>1489216335</t>
  </si>
  <si>
    <t>https://podminky.urs.cz/item/CS_URS_2023_01/621531012</t>
  </si>
  <si>
    <t>50</t>
  </si>
  <si>
    <t>632450122</t>
  </si>
  <si>
    <t>Potěr cementový vyrovnávací ze suchých směsí v pásu o průměrné (střední) tl. přes 20 do 30 mm</t>
  </si>
  <si>
    <t>1657493837</t>
  </si>
  <si>
    <t>https://podminky.urs.cz/item/CS_URS_2023_01/632450122</t>
  </si>
  <si>
    <t>parapet okna</t>
  </si>
  <si>
    <t>0,45*0,98</t>
  </si>
  <si>
    <t>0,6*0,75*4</t>
  </si>
  <si>
    <t>0,35*(0,96*2+1,15)</t>
  </si>
  <si>
    <t>51</t>
  </si>
  <si>
    <t>637121115</t>
  </si>
  <si>
    <t>Okapový chodník z kameniva s udusáním a urovnáním povrchu z kačírku tl. 300 mm</t>
  </si>
  <si>
    <t>1287050381</t>
  </si>
  <si>
    <t>https://podminky.urs.cz/item/CS_URS_2023_01/637121115</t>
  </si>
  <si>
    <t>0,48*(17,48+0,2)</t>
  </si>
  <si>
    <t>0,48*(17,79+0,5*2-1,5)</t>
  </si>
  <si>
    <t>0,48*(17,48+6,62)</t>
  </si>
  <si>
    <t>176</t>
  </si>
  <si>
    <t>642944121</t>
  </si>
  <si>
    <t>Osazení ocelových dveřních zárubní lisovaných nebo z úhelníků dodatečně s vybetonováním prahu, plochy do 2,5 m2</t>
  </si>
  <si>
    <t>kus</t>
  </si>
  <si>
    <t>708714141</t>
  </si>
  <si>
    <t>https://podminky.urs.cz/item/CS_URS_2023_01/642944121</t>
  </si>
  <si>
    <t>177</t>
  </si>
  <si>
    <t>55331437</t>
  </si>
  <si>
    <t>zárubeň jednokřídlá ocelová pro dodatečnou montáž tl stěny 110-150mm rozměru 800/1970, 2100mm</t>
  </si>
  <si>
    <t>966392658</t>
  </si>
  <si>
    <t>Trubní vedení</t>
  </si>
  <si>
    <t>156</t>
  </si>
  <si>
    <t>830361811</t>
  </si>
  <si>
    <t>Bourání stávajícího potrubí z kameninových trub v otevřeném výkopu DN přes 150 do 250</t>
  </si>
  <si>
    <t>847484471</t>
  </si>
  <si>
    <t>https://podminky.urs.cz/item/CS_URS_2023_01/830361811</t>
  </si>
  <si>
    <t>162</t>
  </si>
  <si>
    <t>871355211</t>
  </si>
  <si>
    <t>Kanalizační potrubí z tvrdého PVC v otevřeném výkopu ve sklonu do 20 %, hladkého plnostěnného jednovrstvého, tuhost třídy SN 4 DN 200</t>
  </si>
  <si>
    <t>1907989181</t>
  </si>
  <si>
    <t>https://podminky.urs.cz/item/CS_URS_2023_01/871355211</t>
  </si>
  <si>
    <t>165</t>
  </si>
  <si>
    <t>877265271</t>
  </si>
  <si>
    <t>Montáž tvarovek na kanalizačním potrubí z trub z plastu z tvrdého PVC nebo z polypropylenu v otevřeném výkopu lapačů střešních splavenin DN 100</t>
  </si>
  <si>
    <t>333434569</t>
  </si>
  <si>
    <t>https://podminky.urs.cz/item/CS_URS_2023_01/877265271</t>
  </si>
  <si>
    <t>166</t>
  </si>
  <si>
    <t>56231163</t>
  </si>
  <si>
    <t>lapač střešních splavenin se zápachovou klapkou a lapacím košem DN 125/110</t>
  </si>
  <si>
    <t>418696427</t>
  </si>
  <si>
    <t>163</t>
  </si>
  <si>
    <t>877350320</t>
  </si>
  <si>
    <t>Propojení na stávající dešťové svody a napojení na šachty</t>
  </si>
  <si>
    <t>-198226629</t>
  </si>
  <si>
    <t>https://podminky.urs.cz/item/CS_URS_2023_01/877350320</t>
  </si>
  <si>
    <t>3+2</t>
  </si>
  <si>
    <t>164</t>
  </si>
  <si>
    <t>892351111</t>
  </si>
  <si>
    <t>Tlakové zkoušky vodou na potrubí DN 150 nebo 200</t>
  </si>
  <si>
    <t>770274987</t>
  </si>
  <si>
    <t>https://podminky.urs.cz/item/CS_URS_2023_01/892351111</t>
  </si>
  <si>
    <t>Ostatní konstrukce a práce, bourání</t>
  </si>
  <si>
    <t>52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</si>
  <si>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</si>
  <si>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</si>
  <si>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-2011552303</t>
  </si>
  <si>
    <t>https://podminky.urs.cz/item/CS_URS_2023_01/916231213</t>
  </si>
  <si>
    <t>(17,48+0,2+0,48)</t>
  </si>
  <si>
    <t>(17,79+0,5*2-1,5)</t>
  </si>
  <si>
    <t>(17,48+6,62+0,48)</t>
  </si>
  <si>
    <t>53</t>
  </si>
  <si>
    <t>59217002</t>
  </si>
  <si>
    <t>obrubník betonový zahradní šedý 1000x50x200mm</t>
  </si>
  <si>
    <t>272092793</t>
  </si>
  <si>
    <t>60,03*1,02</t>
  </si>
  <si>
    <t>54</t>
  </si>
  <si>
    <t>941211111</t>
  </si>
  <si>
    <t>Montáž lešení řadového rámového lehkého pracovního s podlahami s provozním zatížením tř. 3 do 200 kg/m2 šířky tř. SW06 od 0,6 do 0,9 m, výšky do 10 m</t>
  </si>
  <si>
    <t>-760118498</t>
  </si>
  <si>
    <t>https://podminky.urs.cz/item/CS_URS_2023_01/941211111</t>
  </si>
  <si>
    <t>8,0*(17,13+1,2*2)</t>
  </si>
  <si>
    <t>8,5*(17,09+0,5*2+1,2*2)</t>
  </si>
  <si>
    <t>8,5*(13,84+1,2*2)+8,0*(6,62+3,29+1,2)</t>
  </si>
  <si>
    <t>55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</si>
  <si>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</si>
  <si>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</si>
  <si>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1287743147</t>
  </si>
  <si>
    <t>https://podminky.urs.cz/item/CS_URS_2023_01/941211211</t>
  </si>
  <si>
    <t>557,325*90</t>
  </si>
  <si>
    <t>56</t>
  </si>
  <si>
    <t>941211811</t>
  </si>
  <si>
    <t>Demontáž lešení řadového rámového lehkého pracovního s provozním zatížením tř. 3 do 200 kg/m2 šířky tř. SW06 od 0,6 do 0,9 m, výšky do 10 m</t>
  </si>
  <si>
    <t>1089078637</t>
  </si>
  <si>
    <t>https://podminky.urs.cz/item/CS_URS_2023_01/941211811</t>
  </si>
  <si>
    <t>57</t>
  </si>
  <si>
    <t>944511111</t>
  </si>
  <si>
    <t>Montáž ochranné sítě zavěšené na konstrukci lešení z textilie z umělých vláken</t>
  </si>
  <si>
    <t>1097082540</t>
  </si>
  <si>
    <t>https://podminky.urs.cz/item/CS_URS_2023_01/944511111</t>
  </si>
  <si>
    <t>58</t>
  </si>
  <si>
    <t>944511211</t>
  </si>
  <si>
    <t>Montáž ochranné sítě Příplatek za první a každý další den použití sítě k ceně -1111</t>
  </si>
  <si>
    <t>-167547070</t>
  </si>
  <si>
    <t>https://podminky.urs.cz/item/CS_URS_2023_01/944511211</t>
  </si>
  <si>
    <t>59</t>
  </si>
  <si>
    <t>944511811</t>
  </si>
  <si>
    <t>Demontáž ochranné sítě zavěšené na konstrukci lešení z textilie z umělých vláken</t>
  </si>
  <si>
    <t>-323588432</t>
  </si>
  <si>
    <t>https://podminky.urs.cz/item/CS_URS_2023_01/944511811</t>
  </si>
  <si>
    <t>60</t>
  </si>
  <si>
    <t>944711113</t>
  </si>
  <si>
    <t>Montáž záchytné stříšky zřizované současně s lehkým nebo těžkým lešením, šířky přes 2,0 do 2,5 m</t>
  </si>
  <si>
    <t>-1499662670</t>
  </si>
  <si>
    <t>https://podminky.urs.cz/item/CS_URS_2023_01/944711113</t>
  </si>
  <si>
    <t>2+2</t>
  </si>
  <si>
    <t>61</t>
  </si>
  <si>
    <t>944711213</t>
  </si>
  <si>
    <t>Montáž záchytné stříšky Příplatek za první a každý další den použití záchytné stříšky k ceně -1113</t>
  </si>
  <si>
    <t>-1502358070</t>
  </si>
  <si>
    <t>https://podminky.urs.cz/item/CS_URS_2023_01/944711213</t>
  </si>
  <si>
    <t>4*90</t>
  </si>
  <si>
    <t>62</t>
  </si>
  <si>
    <t>944711813</t>
  </si>
  <si>
    <t>Demontáž záchytné stříšky zřizované současně s lehkým nebo těžkým lešením, šířky přes 2,0 do 2,5 m</t>
  </si>
  <si>
    <t>1101989614</t>
  </si>
  <si>
    <t>https://podminky.urs.cz/item/CS_URS_2023_01/944711813</t>
  </si>
  <si>
    <t>63</t>
  </si>
  <si>
    <t>944800</t>
  </si>
  <si>
    <t>Ochrana a zpevnění střechy pro stavbu lešení a pohybu po střeše</t>
  </si>
  <si>
    <t>-8427451</t>
  </si>
  <si>
    <t>(6,62+4,21)*2,5</t>
  </si>
  <si>
    <t>64</t>
  </si>
  <si>
    <t>952901111</t>
  </si>
  <si>
    <t>Vyčištění budov nebo objektů před předáním do užívání budov bytové nebo občanské výstavby, světlé výšky podlaží do 4 m</t>
  </si>
  <si>
    <t>-1679389508</t>
  </si>
  <si>
    <t>https://podminky.urs.cz/item/CS_URS_2023_01/952901111</t>
  </si>
  <si>
    <t>dle potřeby - odhad pro manipulaci s materiálem do podkroví a na výměnu okna</t>
  </si>
  <si>
    <t>100</t>
  </si>
  <si>
    <t>65</t>
  </si>
  <si>
    <t>9562000</t>
  </si>
  <si>
    <t>Výpomoce - stavební práce pro řemesla, zaházení drážek po úpravách elektro a kotvení, zapravení kontrukcí</t>
  </si>
  <si>
    <t>soubor</t>
  </si>
  <si>
    <t>867252547</t>
  </si>
  <si>
    <t>66</t>
  </si>
  <si>
    <t>962081141</t>
  </si>
  <si>
    <t>Bourání zdiva příček nebo vybourání otvorů ze skleněných tvárnic, tl. do 150 mm</t>
  </si>
  <si>
    <t>879901363</t>
  </si>
  <si>
    <t>https://podminky.urs.cz/item/CS_URS_2023_01/962081141</t>
  </si>
  <si>
    <t>0,98*3,77</t>
  </si>
  <si>
    <t>67</t>
  </si>
  <si>
    <t>965042131</t>
  </si>
  <si>
    <t>Bourání mazanin betonových nebo z litého asfaltu tl. do 100 mm, plochy do 4 m2</t>
  </si>
  <si>
    <t>791524006</t>
  </si>
  <si>
    <t>https://podminky.urs.cz/item/CS_URS_2023_01/965042131</t>
  </si>
  <si>
    <t>vybourání okapového chodníku</t>
  </si>
  <si>
    <t>0,1*0,4*(16,81+0,2+0,5)</t>
  </si>
  <si>
    <t>0,1*0,4*(16,77+0,5*2-1,5+0,5*2)</t>
  </si>
  <si>
    <t>0,1*0,4*(13,52+0,5+6,62+3,29)</t>
  </si>
  <si>
    <t>68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</si>
  <si>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</si>
  <si>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</si>
  <si>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1073654182</t>
  </si>
  <si>
    <t>https://podminky.urs.cz/item/CS_URS_2023_01/967031132</t>
  </si>
  <si>
    <t>po vybourání luxfer</t>
  </si>
  <si>
    <t>(0,98*2+3,77*2)*0,45</t>
  </si>
  <si>
    <t>zarovnání po odsekání nosů parapetů</t>
  </si>
  <si>
    <t>4,662</t>
  </si>
  <si>
    <t>171</t>
  </si>
  <si>
    <t>-1360442630</t>
  </si>
  <si>
    <t>69</t>
  </si>
  <si>
    <t>967032974</t>
  </si>
  <si>
    <t>Odsekání plošných fasádních prvků předsazených před líc zdiva do 80 mm</t>
  </si>
  <si>
    <t>-436520373</t>
  </si>
  <si>
    <t>https://podminky.urs.cz/item/CS_URS_2023_01/967032974</t>
  </si>
  <si>
    <t>nosy parapetů</t>
  </si>
  <si>
    <t>(1,16*17+0,57*9+1,45*3+0,9*1+0,98*1)*0,15</t>
  </si>
  <si>
    <t>168</t>
  </si>
  <si>
    <t>968062374</t>
  </si>
  <si>
    <t>Vybourání dřevěných rámů oken s křídly, dveřních zárubní, vrat, stěn, ostění nebo obkladů rámů oken s křídly zdvojených, plochy do 1 m2</t>
  </si>
  <si>
    <t>-1950192220</t>
  </si>
  <si>
    <t>https://podminky.urs.cz/item/CS_URS_2023_01/968062374</t>
  </si>
  <si>
    <t>okno O3</t>
  </si>
  <si>
    <t>1,15*1,15</t>
  </si>
  <si>
    <t>169</t>
  </si>
  <si>
    <t>968072244</t>
  </si>
  <si>
    <t>Vybourání kovových rámů oken s křídly, dveřních zárubní, vrat, stěn, ostění nebo obkladů okenních rámů s křídly jednoduchých, plochy do 1 m2</t>
  </si>
  <si>
    <t>225186137</t>
  </si>
  <si>
    <t>https://podminky.urs.cz/item/CS_URS_2023_01/968072244</t>
  </si>
  <si>
    <t>okno O1 sklepní</t>
  </si>
  <si>
    <t>0,75*0,49*4</t>
  </si>
  <si>
    <t xml:space="preserve">okno O2 </t>
  </si>
  <si>
    <t>0,96*0,8*2</t>
  </si>
  <si>
    <t>170</t>
  </si>
  <si>
    <t>968072455</t>
  </si>
  <si>
    <t>Vybourání kovových rámů oken s křídly, dveřních zárubní, vrat, stěn, ostění nebo obkladů dveřních zárubní, plochy do 2 m2</t>
  </si>
  <si>
    <t>-503864023</t>
  </si>
  <si>
    <t>https://podminky.urs.cz/item/CS_URS_2023_01/968072455</t>
  </si>
  <si>
    <t>dveře D1</t>
  </si>
  <si>
    <t>0,8*1,97</t>
  </si>
  <si>
    <t>70</t>
  </si>
  <si>
    <t>978015391</t>
  </si>
  <si>
    <t>Otlučení vápenných nebo vápenocementových omítek vnějších ploch s vyškrabáním spar a s očištěním zdiva stupně členitosti 1 a 2, v rozsahu přes 80 do 100 %</t>
  </si>
  <si>
    <t>-217044456</t>
  </si>
  <si>
    <t>https://podminky.urs.cz/item/CS_URS_2023_01/978015391</t>
  </si>
  <si>
    <t>stěny včetně římsy</t>
  </si>
  <si>
    <t>6,54*(16,81+0,2)+(0,4+0,15)*(16,81+0,2+0,5)</t>
  </si>
  <si>
    <t>6,54*16,77+6,2*0,5*2+(0,4+0,15)*(16,77+0,5*2)+(0,15+0,15)*(0,5*2+3,53+0,15*2)</t>
  </si>
  <si>
    <t>-(1,43*2,16+0,98*3,77+1,16*1,73*2+1,45*1,73*2+1,16*1,5*2+1,45*1,5*2)</t>
  </si>
  <si>
    <t>0,2*(1,43+2,16*2+0,98+3,77*2+1,16*2+1,73*4+1,43*2+1,73*4+1,16*2+1,5*4+1,45*2+1,5*4)</t>
  </si>
  <si>
    <t>6,54*(16,81+6,62)+(0,4+0,15)*(9,31+0,5*2+6,62+7,5+4,21+0,5+6,62+0,5)</t>
  </si>
  <si>
    <t>-(1,16*1,73*3+1,16*0,6+0,57*0,85*4+1,16*1,5*3+0,9*1,5+1,45*1,5)</t>
  </si>
  <si>
    <t>0,2*(1,16*3+1,73*6+1,16+0,6*2+0,57*4+0,85*8+1,16*3+1,5*6+0,9+1,5*2+1,45+1,5*2)</t>
  </si>
  <si>
    <t>71</t>
  </si>
  <si>
    <t>978023411</t>
  </si>
  <si>
    <t>Vyškrabání cementové malty ze spár zdiva cihelného mimo komínového</t>
  </si>
  <si>
    <t>-1582366497</t>
  </si>
  <si>
    <t>https://podminky.urs.cz/item/CS_URS_2023_01/978023411</t>
  </si>
  <si>
    <t xml:space="preserve">sokl očištění </t>
  </si>
  <si>
    <t>(0,45+0,85)*0,5*(16,81+0,2)</t>
  </si>
  <si>
    <t>(0,8+1,2)*0,5*(16,77+0,5*2)-(0,86*1,43+0,75*0,48*2)+0,2*(0,86*2+0,75*2+0,48*4)</t>
  </si>
  <si>
    <t>(1,2+0,6)*0,5*13,52+(0,6+0,45)*0,5*6,62+(0,45+0,35)*0,5*3,29-(0,75*0,48*2)+0,2*(0,75*2+0,48*4)</t>
  </si>
  <si>
    <t>72</t>
  </si>
  <si>
    <t>98550001</t>
  </si>
  <si>
    <t>Demontáž a zpětná montáž drobných nespecifikovaných konstrukcí - prodloužení odkouření, úprava osvětlení, skříňky el.přípojky včetně úpravy elektro</t>
  </si>
  <si>
    <t>komplet</t>
  </si>
  <si>
    <t>197667097</t>
  </si>
  <si>
    <t>997</t>
  </si>
  <si>
    <t>Přesun sutě</t>
  </si>
  <si>
    <t>74</t>
  </si>
  <si>
    <t>997000</t>
  </si>
  <si>
    <t>POZNÁMKA</t>
  </si>
  <si>
    <t>-129634261</t>
  </si>
  <si>
    <t>P</t>
  </si>
  <si>
    <t>Poznámka k položce:
MNOŽSTVÍ PŘEDPOKLÁDANÉ SEPAROVANÉ SUTI BUDE POROVNÁNO SE SKUTEČNOSTÍ A DOLOŽENO VÁŽNÍMI LÍSTKY VČETNĚ DOKLADU Z VÁHY Z RECYKLAČNÍHO ZAŘÍZENÍ</t>
  </si>
  <si>
    <t>75</t>
  </si>
  <si>
    <t>997006002</t>
  </si>
  <si>
    <t>Úprava stavebního odpadu třídění hrubé</t>
  </si>
  <si>
    <t>1187098918</t>
  </si>
  <si>
    <t>https://podminky.urs.cz/item/CS_URS_2023_01/997006002</t>
  </si>
  <si>
    <t>76</t>
  </si>
  <si>
    <t>997013311</t>
  </si>
  <si>
    <t>Doprava suti shozem montáž a demontáž shozu výšky do 10 m</t>
  </si>
  <si>
    <t>1825036090</t>
  </si>
  <si>
    <t>https://podminky.urs.cz/item/CS_URS_2023_01/997013311</t>
  </si>
  <si>
    <t>77</t>
  </si>
  <si>
    <t>997013321</t>
  </si>
  <si>
    <t>Doprava suti shozem montáž a demontáž shozu výšky Příplatek za první a každý další den použití shozu k ceně -3311</t>
  </si>
  <si>
    <t>-1354495663</t>
  </si>
  <si>
    <t>https://podminky.urs.cz/item/CS_URS_2023_01/997013321</t>
  </si>
  <si>
    <t>9*2</t>
  </si>
  <si>
    <t>78</t>
  </si>
  <si>
    <t>997013501</t>
  </si>
  <si>
    <t>Odvoz suti a vybouraných hmot na skládku nebo meziskládku se složením, na vzdálenost do 1 km</t>
  </si>
  <si>
    <t>-434049871</t>
  </si>
  <si>
    <t>https://podminky.urs.cz/item/CS_URS_2023_01/997013501</t>
  </si>
  <si>
    <t>79</t>
  </si>
  <si>
    <t>997013509</t>
  </si>
  <si>
    <t>Odvoz suti a vybouraných hmot na skládku nebo meziskládku se složením, na vzdálenost Příplatek k ceně za každý další i započatý 1 km přes 1 km</t>
  </si>
  <si>
    <t>-1391773019</t>
  </si>
  <si>
    <t>https://podminky.urs.cz/item/CS_URS_2023_01/997013509</t>
  </si>
  <si>
    <t>31,651*10</t>
  </si>
  <si>
    <t>316,51*19 'Přepočtené koeficientem množství</t>
  </si>
  <si>
    <t>80</t>
  </si>
  <si>
    <t>997013631</t>
  </si>
  <si>
    <t>Poplatek za uložení stavebního odpadu na skládce (skládkovné) směsného stavebního a demoličního zatříděného do Katalogu odpadů pod kódem 17 09 04</t>
  </si>
  <si>
    <t>1601921474</t>
  </si>
  <si>
    <t>https://podminky.urs.cz/item/CS_URS_2023_01/997013631</t>
  </si>
  <si>
    <t>PSC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</si>
  <si>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</si>
  <si>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Poznámka k položce:
před odvozem na skládku bude provedena separace odpadu</t>
  </si>
  <si>
    <t>35,117</t>
  </si>
  <si>
    <t>-(0,303+1,844+0,068+0,1)</t>
  </si>
  <si>
    <t>81</t>
  </si>
  <si>
    <t>997013804</t>
  </si>
  <si>
    <t>Poplatek za uložení stavebního odpadu na skládce (skládkovné) ze skla zatříděného do Katalogu odpadů pod kódem 17 02 02</t>
  </si>
  <si>
    <t>713352427</t>
  </si>
  <si>
    <t>https://podminky.urs.cz/item/CS_URS_2023_01/997013804</t>
  </si>
  <si>
    <t>82</t>
  </si>
  <si>
    <t>997013811</t>
  </si>
  <si>
    <t>Poplatek za uložení stavebního odpadu na skládce (skládkovné) dřevěného zatříděného do Katalogu odpadů pod kódem 17 02 01</t>
  </si>
  <si>
    <t>-2140632458</t>
  </si>
  <si>
    <t>https://podminky.urs.cz/item/CS_URS_2023_01/997013811</t>
  </si>
  <si>
    <t>83</t>
  </si>
  <si>
    <t>997013814</t>
  </si>
  <si>
    <t>Poplatek za uložení stavebního odpadu na skládce (skládkovné) z izolačních materiálů zatříděného do Katalogu odpadů pod kódem 17 06 04</t>
  </si>
  <si>
    <t>-502872169</t>
  </si>
  <si>
    <t>https://podminky.urs.cz/item/CS_URS_2023_01/997013814</t>
  </si>
  <si>
    <t>84</t>
  </si>
  <si>
    <t>9979900</t>
  </si>
  <si>
    <t>Odhad výtěžnosti oceli k recyklaci - odvoz do kovošrotu včetně naložení a složení</t>
  </si>
  <si>
    <t>-463968758</t>
  </si>
  <si>
    <t>998</t>
  </si>
  <si>
    <t>Přesun hmot</t>
  </si>
  <si>
    <t>85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</si>
  <si>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</si>
  <si>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</si>
  <si>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516456927</t>
  </si>
  <si>
    <t>https://podminky.urs.cz/item/CS_URS_2023_01/998017002</t>
  </si>
  <si>
    <t>PSV</t>
  </si>
  <si>
    <t>Práce a dodávky PSV</t>
  </si>
  <si>
    <t>711</t>
  </si>
  <si>
    <t>Izolace proti vodě, vlhkosti a plynům</t>
  </si>
  <si>
    <t>86</t>
  </si>
  <si>
    <t>711161212</t>
  </si>
  <si>
    <t>Izolace proti zemní vlhkosti a beztlakové vodě nopovými fóliemi na ploše svislé S vrstva ochranná, odvětrávací a drenážní výška nopku 8,0 mm, tl. fólie do 0,6 mm</t>
  </si>
  <si>
    <t>769297936</t>
  </si>
  <si>
    <t>https://podminky.urs.cz/item/CS_URS_2023_01/711161212</t>
  </si>
  <si>
    <t xml:space="preserve">sokl </t>
  </si>
  <si>
    <t>0,8*(16,81+0,2)</t>
  </si>
  <si>
    <t>0,8*(16,77+0,5*2)</t>
  </si>
  <si>
    <t>0,8*13,52+0,8*6,62+0,8*3,29</t>
  </si>
  <si>
    <t>87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</si>
  <si>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</si>
  <si>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</si>
  <si>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</si>
  <si>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-696495863</t>
  </si>
  <si>
    <t>https://podminky.urs.cz/item/CS_URS_2023_01/998711201</t>
  </si>
  <si>
    <t>713</t>
  </si>
  <si>
    <t>Izolace tepelné</t>
  </si>
  <si>
    <t>88</t>
  </si>
  <si>
    <t>713110813</t>
  </si>
  <si>
    <t>Odstranění tepelné izolace stropů nebo podhledů z rohoží, pásů, dílců, desek, bloků volně kladených z vláknitých materiálů suchých, tloušťka izolace přes 100 mm</t>
  </si>
  <si>
    <t>-1698672256</t>
  </si>
  <si>
    <t>https://podminky.urs.cz/item/CS_URS_2023_01/713110813</t>
  </si>
  <si>
    <t>8,4*4,6</t>
  </si>
  <si>
    <t>89</t>
  </si>
  <si>
    <t>713121111</t>
  </si>
  <si>
    <t>Montáž tepelné izolace podlah rohožemi, pásy, deskami, dílci, bloky (izolační materiál ve specifikaci) kladenými volně jednovrstvá</t>
  </si>
  <si>
    <t>664848206</t>
  </si>
  <si>
    <t>https://podminky.urs.cz/item/CS_URS_2023_01/713121111</t>
  </si>
  <si>
    <t>půda</t>
  </si>
  <si>
    <t>189,13</t>
  </si>
  <si>
    <t>-15,538</t>
  </si>
  <si>
    <t>90</t>
  </si>
  <si>
    <t>63148011</t>
  </si>
  <si>
    <t>deska tepelně izolační minerální univerzální λ=0,038-0,039 tl 200mm</t>
  </si>
  <si>
    <t>-581456075</t>
  </si>
  <si>
    <t>173,592</t>
  </si>
  <si>
    <t>173,592*1,05 'Přepočtené koeficientem množství</t>
  </si>
  <si>
    <t>91</t>
  </si>
  <si>
    <t>713121112</t>
  </si>
  <si>
    <t>Montáž tepelné izolace podlah rohožemi, pásy, deskami, dílci, bloky (izolační materiál ve specifikaci) kladenými volně jednovrstvá mezi trámy nebo rošt</t>
  </si>
  <si>
    <t>1516743217</t>
  </si>
  <si>
    <t>https://podminky.urs.cz/item/CS_URS_2023_01/713121112</t>
  </si>
  <si>
    <t>izolace do roštu pod OSB</t>
  </si>
  <si>
    <t>(7,0+2,35)*0,5*4,26-(1,7*1,1*0,5+3,13*1,1)</t>
  </si>
  <si>
    <t>92</t>
  </si>
  <si>
    <t>941139258</t>
  </si>
  <si>
    <t>15,538</t>
  </si>
  <si>
    <t>15,538*1,05 'Přepočtené koeficientem množství</t>
  </si>
  <si>
    <t>93</t>
  </si>
  <si>
    <t>763111741</t>
  </si>
  <si>
    <t>Příčka ze sádrokartonových desek ostatní konstrukce a práce na příčkách ze sádrokartonových desek montáž parotěsné zábrany</t>
  </si>
  <si>
    <t>-101300675</t>
  </si>
  <si>
    <t>https://podminky.urs.cz/item/CS_URS_2023_01/763111741</t>
  </si>
  <si>
    <t>94</t>
  </si>
  <si>
    <t>28329276</t>
  </si>
  <si>
    <t>fólie PE vyztužená pro parotěsnou vrstvu (reakce na oheň - třída E) 140g/m2</t>
  </si>
  <si>
    <t>-1612572093</t>
  </si>
  <si>
    <t>189,13*1,1235 'Přepočtené koeficientem množství</t>
  </si>
  <si>
    <t>95</t>
  </si>
  <si>
    <t>998713202</t>
  </si>
  <si>
    <t>Přesun hmot pro izolace tepelné stanovený procentní sazbou (%) z ceny vodorovná dopravní vzdálenost do 50 m v objektech výšky přes 6 do 12 m</t>
  </si>
  <si>
    <t>1116792636</t>
  </si>
  <si>
    <t>https://podminky.urs.cz/item/CS_URS_2023_01/998713202</t>
  </si>
  <si>
    <t>762</t>
  </si>
  <si>
    <t>Konstrukce tesařské</t>
  </si>
  <si>
    <t>96</t>
  </si>
  <si>
    <t>762331921</t>
  </si>
  <si>
    <t>Vyřezání části střešní vazby vázané konstrukce krovů průřezové plochy řeziva přes 120 do 224 cm2, délky vyřezané části krovového prvku do 3 m</t>
  </si>
  <si>
    <t>-1625438335</t>
  </si>
  <si>
    <t>https://podminky.urs.cz/item/CS_URS_2023_01/762331921</t>
  </si>
  <si>
    <t xml:space="preserve">zhlaví krokví - předpoklad opravy </t>
  </si>
  <si>
    <t>97</t>
  </si>
  <si>
    <t>762332932</t>
  </si>
  <si>
    <t>Doplnění střešní vazby řezivem - montáž (materiál ve specifikaci) nehoblovaným, průřezové plochy přes 120 do 224 cm2</t>
  </si>
  <si>
    <t>1519352415</t>
  </si>
  <si>
    <t>https://podminky.urs.cz/item/CS_URS_2023_01/762332932</t>
  </si>
  <si>
    <t>98</t>
  </si>
  <si>
    <t>60512130</t>
  </si>
  <si>
    <t>hranol stavební řezivo průřezu do 224cm2 do dl 6m</t>
  </si>
  <si>
    <t>1711441426</t>
  </si>
  <si>
    <t>0,14*0,16*100*1,15</t>
  </si>
  <si>
    <t>99</t>
  </si>
  <si>
    <t>762343811</t>
  </si>
  <si>
    <t>Demontáž bednění a laťování bednění okapů a štítových říms, včetně kostry, krajnice a závětrného prkna, pevných žaluzií a bednění z dílců, z prken hrubých, hoblovaných tl. do 32 mm</t>
  </si>
  <si>
    <t>988604555</t>
  </si>
  <si>
    <t>https://podminky.urs.cz/item/CS_URS_2023_01/762343811</t>
  </si>
  <si>
    <t>předpoklad  opravy římsy</t>
  </si>
  <si>
    <t>(0,4+0,15)*(16,81+0,2+0,5)</t>
  </si>
  <si>
    <t>(0,4+0,15)*(16,77+0,5*2)+(0,15+0,15)*(0,5*2+3,53+0,15*2)</t>
  </si>
  <si>
    <t>(0,4+0,15)*(9,31+0,5*2+6,62+7,5+4,21+0,5+6,62+0,5)</t>
  </si>
  <si>
    <t>762343912</t>
  </si>
  <si>
    <t>Zabednění otvorů ve střeše prkny (materiál v ceně) tl. do 32 mm, otvoru plochy jednotlivě přes 1 do 4 m2</t>
  </si>
  <si>
    <t>-1250790815</t>
  </si>
  <si>
    <t>https://podminky.urs.cz/item/CS_URS_2023_01/762343912</t>
  </si>
  <si>
    <t>oprava římsy</t>
  </si>
  <si>
    <t>40,797</t>
  </si>
  <si>
    <t>101</t>
  </si>
  <si>
    <t>76235000</t>
  </si>
  <si>
    <t>Demontáž, úprava a zpětná montáž vrátek do dřevěné stěny na půdě</t>
  </si>
  <si>
    <t>458955252</t>
  </si>
  <si>
    <t>102</t>
  </si>
  <si>
    <t>762511276</t>
  </si>
  <si>
    <t>Podlahové konstrukce podkladové z dřevoštěpkových desek OSB jednovrstvých šroubovaných na pero a drážku broušených, tloušťky desky 22 mm</t>
  </si>
  <si>
    <t>1095885012</t>
  </si>
  <si>
    <t>https://podminky.urs.cz/item/CS_URS_2023_01/762511276</t>
  </si>
  <si>
    <t>položení záklopu na dřevěný rošt včetně materiálu OSB</t>
  </si>
  <si>
    <t>103</t>
  </si>
  <si>
    <t>762512261</t>
  </si>
  <si>
    <t>Podlahové konstrukce podkladové montáž roštu podkladového</t>
  </si>
  <si>
    <t>651313336</t>
  </si>
  <si>
    <t>https://podminky.urs.cz/item/CS_URS_2023_01/762512261</t>
  </si>
  <si>
    <t>4,26*3+2,1+0,65+2,065*2+5,195*2+4,5+3,6+2,9+2,35+3,35</t>
  </si>
  <si>
    <t>104</t>
  </si>
  <si>
    <t>60512125</t>
  </si>
  <si>
    <t>hranol stavební řezivo průřezu do 120cm2 do dl 6m</t>
  </si>
  <si>
    <t>2003523460</t>
  </si>
  <si>
    <t>46,75*0,05*0,2*1,2</t>
  </si>
  <si>
    <t>105</t>
  </si>
  <si>
    <t>762595001</t>
  </si>
  <si>
    <t>Spojovací prostředky podlah a podkladových konstrukcí hřebíky, vruty</t>
  </si>
  <si>
    <t>1821818270</t>
  </si>
  <si>
    <t>https://podminky.urs.cz/item/CS_URS_2023_01/762595001</t>
  </si>
  <si>
    <t>106</t>
  </si>
  <si>
    <t>998762202</t>
  </si>
  <si>
    <t>Přesun hmot pro konstrukce tesařské stanovený procentní sazbou (%) z ceny vodorovná dopravní vzdálenost do 50 m v objektech výšky přes 6 do 12 m</t>
  </si>
  <si>
    <t>1746176490</t>
  </si>
  <si>
    <t>https://podminky.urs.cz/item/CS_URS_2023_01/998762202</t>
  </si>
  <si>
    <t>764</t>
  </si>
  <si>
    <t>Konstrukce klempířské</t>
  </si>
  <si>
    <t>107</t>
  </si>
  <si>
    <t>764001821</t>
  </si>
  <si>
    <t>Demontáž klempířských konstrukcí krytiny ze svitků nebo tabulí do suti</t>
  </si>
  <si>
    <t>-1814373389</t>
  </si>
  <si>
    <t>https://podminky.urs.cz/item/CS_URS_2023_01/764001821</t>
  </si>
  <si>
    <t>3,63*0,65</t>
  </si>
  <si>
    <t>108</t>
  </si>
  <si>
    <t>764002841</t>
  </si>
  <si>
    <t>Demontáž klempířských konstrukcí oplechování horních ploch zdí a nadezdívek do suti</t>
  </si>
  <si>
    <t>411635378</t>
  </si>
  <si>
    <t>https://podminky.urs.cz/item/CS_URS_2023_01/764002841</t>
  </si>
  <si>
    <t>109</t>
  </si>
  <si>
    <t>764002851</t>
  </si>
  <si>
    <t>Demontáž klempířských konstrukcí oplechování parapetů do suti</t>
  </si>
  <si>
    <t>1171242544</t>
  </si>
  <si>
    <t>https://podminky.urs.cz/item/CS_URS_2023_01/764002851</t>
  </si>
  <si>
    <t>1,16*16+0,57*9+1,45*6+0,96*2+0,75*4</t>
  </si>
  <si>
    <t>110</t>
  </si>
  <si>
    <t>764002871</t>
  </si>
  <si>
    <t>Demontáž klempířských konstrukcí lemování zdí do suti</t>
  </si>
  <si>
    <t>1117376955</t>
  </si>
  <si>
    <t>https://podminky.urs.cz/item/CS_URS_2023_01/764002871</t>
  </si>
  <si>
    <t>111</t>
  </si>
  <si>
    <t>764004803</t>
  </si>
  <si>
    <t>Demontáž klempířských konstrukcí žlabu podokapního k dalšímu použití</t>
  </si>
  <si>
    <t>1336449664</t>
  </si>
  <si>
    <t>https://podminky.urs.cz/item/CS_URS_2023_01/764004803</t>
  </si>
  <si>
    <t>17,59+0,5*2+17,35+6,62*2+4,21+17,35</t>
  </si>
  <si>
    <t>112</t>
  </si>
  <si>
    <t>764004863</t>
  </si>
  <si>
    <t>Demontáž klempířských konstrukcí svodu k dalšímu použití</t>
  </si>
  <si>
    <t>565354894</t>
  </si>
  <si>
    <t>https://podminky.urs.cz/item/CS_URS_2023_01/764004863</t>
  </si>
  <si>
    <t>8+1,0+8,5+8,0</t>
  </si>
  <si>
    <t>113</t>
  </si>
  <si>
    <t>764111641</t>
  </si>
  <si>
    <t>Krytina ze svitků, ze šablon nebo taškových tabulí z pozinkovaného plechu s povrchovou úpravou s úpravou u okapů, prostupů a výčnělků střechy rovné drážkováním ze svitků do rš 670 mm, sklon střechy do 30°</t>
  </si>
  <si>
    <t>-748277370</t>
  </si>
  <si>
    <t>https://podminky.urs.cz/item/CS_URS_2023_01/764111641</t>
  </si>
  <si>
    <t>K/7</t>
  </si>
  <si>
    <t>3,95</t>
  </si>
  <si>
    <t>114</t>
  </si>
  <si>
    <t>764214406</t>
  </si>
  <si>
    <t>Oplechování horních ploch zdí a nadezdívek (atik) z pozinkovaného plechu mechanicky kotvené rš 500 mm</t>
  </si>
  <si>
    <t>-1073055916</t>
  </si>
  <si>
    <t>https://podminky.urs.cz/item/CS_URS_2023_01/764214406</t>
  </si>
  <si>
    <t>K/8</t>
  </si>
  <si>
    <t>12,75</t>
  </si>
  <si>
    <t>115</t>
  </si>
  <si>
    <t>764216603</t>
  </si>
  <si>
    <t>Oplechování parapetů z pozinkovaného plechu s povrchovou úpravou rovných mechanicky kotvené, bez rohů rš 250 mm</t>
  </si>
  <si>
    <t>864577706</t>
  </si>
  <si>
    <t>https://podminky.urs.cz/item/CS_URS_2023_01/764216603</t>
  </si>
  <si>
    <t>K/6</t>
  </si>
  <si>
    <t>58,71</t>
  </si>
  <si>
    <t>116</t>
  </si>
  <si>
    <t>764216606</t>
  </si>
  <si>
    <t>Oplechování parapetů z pozinkovaného plechu s povrchovou úpravou rovných mechanicky kotvené, bez rohů rš 500 mm</t>
  </si>
  <si>
    <t>-372524400</t>
  </si>
  <si>
    <t>https://podminky.urs.cz/item/CS_URS_2023_01/764216606</t>
  </si>
  <si>
    <t>K/1-K/5</t>
  </si>
  <si>
    <t>1,16*16+0,57*9+1,45*6+0,96*2</t>
  </si>
  <si>
    <t>suterén</t>
  </si>
  <si>
    <t>0,75*4</t>
  </si>
  <si>
    <t>117</t>
  </si>
  <si>
    <t>764311616</t>
  </si>
  <si>
    <t>Lemování zdí z pozinkovaného plechu s povrchovou úpravou boční nebo horní rovné, střech s krytinou skládanou mimo prejzovou rš 500 mm</t>
  </si>
  <si>
    <t>-1425810180</t>
  </si>
  <si>
    <t>https://podminky.urs.cz/item/CS_URS_2023_01/764311616</t>
  </si>
  <si>
    <t>K/9</t>
  </si>
  <si>
    <t>118</t>
  </si>
  <si>
    <t>764501103</t>
  </si>
  <si>
    <t>Montáž žlabu podokapního půlkruhového žlabu</t>
  </si>
  <si>
    <t>-7177598</t>
  </si>
  <si>
    <t>https://podminky.urs.cz/item/CS_URS_2023_01/764501103</t>
  </si>
  <si>
    <t>zpětná montáž bez dodávky žlabů</t>
  </si>
  <si>
    <t>119</t>
  </si>
  <si>
    <t>764501104</t>
  </si>
  <si>
    <t>Montáž žlabu podokapního půlkruhového čela</t>
  </si>
  <si>
    <t>-2017427559</t>
  </si>
  <si>
    <t>https://podminky.urs.cz/item/CS_URS_2023_01/764501104</t>
  </si>
  <si>
    <t>120</t>
  </si>
  <si>
    <t>764501107</t>
  </si>
  <si>
    <t>Montáž žlabu podokapního půlkruhového rohu</t>
  </si>
  <si>
    <t>-445248999</t>
  </si>
  <si>
    <t>https://podminky.urs.cz/item/CS_URS_2023_01/764501107</t>
  </si>
  <si>
    <t>121</t>
  </si>
  <si>
    <t>764501108</t>
  </si>
  <si>
    <t>Montáž žlabu podokapního půlkruhového kotlíku</t>
  </si>
  <si>
    <t>-886983496</t>
  </si>
  <si>
    <t>https://podminky.urs.cz/item/CS_URS_2023_01/764501108</t>
  </si>
  <si>
    <t>122</t>
  </si>
  <si>
    <t>764508131</t>
  </si>
  <si>
    <t>Montáž svodu kruhového, průměru svodu</t>
  </si>
  <si>
    <t>-1097199009</t>
  </si>
  <si>
    <t>https://podminky.urs.cz/item/CS_URS_2023_01/764508131</t>
  </si>
  <si>
    <t>zpětná montáž bez dodávky svodů, nové jen objímky</t>
  </si>
  <si>
    <t>123</t>
  </si>
  <si>
    <t>764508132</t>
  </si>
  <si>
    <t>Montáž svodu kruhového, průměru objímek</t>
  </si>
  <si>
    <t>1721283031</t>
  </si>
  <si>
    <t>https://podminky.urs.cz/item/CS_URS_2023_01/764508132</t>
  </si>
  <si>
    <t>124</t>
  </si>
  <si>
    <t>55344336</t>
  </si>
  <si>
    <t>objímka svodu Pz 100mm trn 300mm</t>
  </si>
  <si>
    <t>1876987062</t>
  </si>
  <si>
    <t>125</t>
  </si>
  <si>
    <t>764508136</t>
  </si>
  <si>
    <t>Montáž svodu kruhového, průměru odskoků</t>
  </si>
  <si>
    <t>-1909277903</t>
  </si>
  <si>
    <t>https://podminky.urs.cz/item/CS_URS_2023_01/764508136</t>
  </si>
  <si>
    <t>126</t>
  </si>
  <si>
    <t>76451000</t>
  </si>
  <si>
    <t>propojení, úprava napojení deš´tových svodů na kanalizaci po zpětné montáži</t>
  </si>
  <si>
    <t>355353835</t>
  </si>
  <si>
    <t>127</t>
  </si>
  <si>
    <t>998764202</t>
  </si>
  <si>
    <t>Přesun hmot pro konstrukce klempířské stanovený procentní sazbou (%) z ceny vodorovná dopravní vzdálenost do 50 m v objektech výšky přes 6 do 12 m</t>
  </si>
  <si>
    <t>731102144</t>
  </si>
  <si>
    <t>https://podminky.urs.cz/item/CS_URS_2023_01/998764202</t>
  </si>
  <si>
    <t>766</t>
  </si>
  <si>
    <t>Konstrukce truhlářské</t>
  </si>
  <si>
    <t>178</t>
  </si>
  <si>
    <t>766660001</t>
  </si>
  <si>
    <t>Montáž dveřních křídel dřevěných nebo plastových otevíravých do ocelové zárubně povrchově upravených jednokřídlových, šířky do 800 mm</t>
  </si>
  <si>
    <t>-1431710576</t>
  </si>
  <si>
    <t>https://podminky.urs.cz/item/CS_URS_2023_01/766660001</t>
  </si>
  <si>
    <t>179</t>
  </si>
  <si>
    <t>61173202</t>
  </si>
  <si>
    <t>dveře jednokřídlé dřevěné plné max rozměru otvoru 2,42m2 bezpečnostní třídy RC2 vchodové včetně kování a povrchové úpravy</t>
  </si>
  <si>
    <t>1173427144</t>
  </si>
  <si>
    <t>128</t>
  </si>
  <si>
    <t>766694111</t>
  </si>
  <si>
    <t>Montáž ostatních truhlářských konstrukcí parapetních desek dřevěných nebo plastových šířky do 300 mm, délky do 1000 mm</t>
  </si>
  <si>
    <t>1553090287</t>
  </si>
  <si>
    <t>https://podminky.urs.cz/item/CS_URS_2023_01/766694111</t>
  </si>
  <si>
    <t>1+3</t>
  </si>
  <si>
    <t>129</t>
  </si>
  <si>
    <t>61144402</t>
  </si>
  <si>
    <t>parapet plastový vnitřní komůrkový tl 20mm š 305mm</t>
  </si>
  <si>
    <t>1713209944</t>
  </si>
  <si>
    <t>130</t>
  </si>
  <si>
    <t>61140076</t>
  </si>
  <si>
    <t>koncovka k parapetu oboustranná š 600mm, barva bílá</t>
  </si>
  <si>
    <t>-169698601</t>
  </si>
  <si>
    <t>4*2</t>
  </si>
  <si>
    <t>131</t>
  </si>
  <si>
    <t>998766202</t>
  </si>
  <si>
    <t>Přesun hmot pro konstrukce truhlářské stanovený procentní sazbou (%) z ceny vodorovná dopravní vzdálenost do 50 m v objektech výšky přes 6 do 12 m</t>
  </si>
  <si>
    <t>-336994373</t>
  </si>
  <si>
    <t>https://podminky.urs.cz/item/CS_URS_2023_01/998766202</t>
  </si>
  <si>
    <t>767</t>
  </si>
  <si>
    <t>Konstrukce zámečnické</t>
  </si>
  <si>
    <t>132</t>
  </si>
  <si>
    <t>767500</t>
  </si>
  <si>
    <t>Dod a mont nerez zábradlí 3xD30 včetně kotvení a zednického zapravení Z1</t>
  </si>
  <si>
    <t>1694419606</t>
  </si>
  <si>
    <t>183</t>
  </si>
  <si>
    <t>76785000</t>
  </si>
  <si>
    <t>Dodávka a montáž stříšky nad dveře z polykarbonátu včetně osazení a zednického zapravení</t>
  </si>
  <si>
    <t>1920597425</t>
  </si>
  <si>
    <t>133</t>
  </si>
  <si>
    <t>998767202</t>
  </si>
  <si>
    <t>Přesun hmot pro zámečnické konstrukce stanovený procentní sazbou (%) z ceny vodorovná dopravní vzdálenost do 50 m v objektech výšky přes 6 do 12 m</t>
  </si>
  <si>
    <t>1772761353</t>
  </si>
  <si>
    <t>https://podminky.urs.cz/item/CS_URS_2023_01/998767202</t>
  </si>
  <si>
    <t>768</t>
  </si>
  <si>
    <t>Plastové výplně otvorů</t>
  </si>
  <si>
    <t>134</t>
  </si>
  <si>
    <t>7685200</t>
  </si>
  <si>
    <t>Dod +mont plast okenní sestava fix+1S trojsklo bílé včetně kování a paropropustné a vodotěsné pásky</t>
  </si>
  <si>
    <t>-1902103042</t>
  </si>
  <si>
    <t>135</t>
  </si>
  <si>
    <t>7685201</t>
  </si>
  <si>
    <t>Dod a osazení sítka proti hmyzu</t>
  </si>
  <si>
    <t>-1831328383</t>
  </si>
  <si>
    <t>173</t>
  </si>
  <si>
    <t>7685202</t>
  </si>
  <si>
    <t>Dodávka a montáž plastových oken včetně těsnících pásek dvojsklo O1 750/490</t>
  </si>
  <si>
    <t>295200837</t>
  </si>
  <si>
    <t>174</t>
  </si>
  <si>
    <t>7685203</t>
  </si>
  <si>
    <t>Dodávka a montáž plastových oken včetně těsnících pásek dvojsklo O2 960/800</t>
  </si>
  <si>
    <t>-1404253377</t>
  </si>
  <si>
    <t>175</t>
  </si>
  <si>
    <t>7685204</t>
  </si>
  <si>
    <t>Dodávka a montáž plastových oken včetně těsnících pásek dvojsklo O3 1150*1150</t>
  </si>
  <si>
    <t>-1213611853</t>
  </si>
  <si>
    <t>136</t>
  </si>
  <si>
    <t>1465526415</t>
  </si>
  <si>
    <t>783</t>
  </si>
  <si>
    <t>Dokončovací práce - nátěry</t>
  </si>
  <si>
    <t>137</t>
  </si>
  <si>
    <t>783401303</t>
  </si>
  <si>
    <t>Příprava podkladu klempířských konstrukcí před provedením nátěru odrezivěním odrezovačem bezoplachovým</t>
  </si>
  <si>
    <t>-283490983</t>
  </si>
  <si>
    <t>https://podminky.urs.cz/item/CS_URS_2023_01/783401303</t>
  </si>
  <si>
    <t>nátěr stávajících žlabů</t>
  </si>
  <si>
    <t>(17,59+0,5*2+17,35+6,62*2+4,21+17,35)*0,4</t>
  </si>
  <si>
    <t>nátěr stávajícíh svodů</t>
  </si>
  <si>
    <t>(8+1,0+8,5+8,0)*0,33</t>
  </si>
  <si>
    <t>138</t>
  </si>
  <si>
    <t>783415103</t>
  </si>
  <si>
    <t>Mezinátěr klempířských konstrukcí jednonásobný syntetický samozákladující</t>
  </si>
  <si>
    <t>1359947550</t>
  </si>
  <si>
    <t>https://podminky.urs.cz/item/CS_URS_2023_01/783415103</t>
  </si>
  <si>
    <t>139</t>
  </si>
  <si>
    <t>783417101</t>
  </si>
  <si>
    <t>Krycí nátěr (email) klempířských konstrukcí jednonásobný syntetický standardní</t>
  </si>
  <si>
    <t>765405809</t>
  </si>
  <si>
    <t>https://podminky.urs.cz/item/CS_URS_2023_01/783417101</t>
  </si>
  <si>
    <t>784</t>
  </si>
  <si>
    <t>Dokončovací práce - malby a tapety</t>
  </si>
  <si>
    <t>185</t>
  </si>
  <si>
    <t>78452000</t>
  </si>
  <si>
    <t>Oprava maleb po výměně oken - odhad</t>
  </si>
  <si>
    <t>-1034782048</t>
  </si>
  <si>
    <t>Práce a dodávky M</t>
  </si>
  <si>
    <t>21-M</t>
  </si>
  <si>
    <t>Elektromontáže</t>
  </si>
  <si>
    <t>140</t>
  </si>
  <si>
    <t>210000</t>
  </si>
  <si>
    <t>Demontáž hromosvodu</t>
  </si>
  <si>
    <t>-149188541</t>
  </si>
  <si>
    <t>141</t>
  </si>
  <si>
    <t>2100001</t>
  </si>
  <si>
    <t>Montáž hromosvodu včetně revize a dodávek materiálu</t>
  </si>
  <si>
    <t>443447192</t>
  </si>
  <si>
    <t>184</t>
  </si>
  <si>
    <t>21000020</t>
  </si>
  <si>
    <t>Úprava přípojky NN, konzola , vytažení poj.skříňky na zateplení</t>
  </si>
  <si>
    <t>801604469</t>
  </si>
  <si>
    <t>22-M</t>
  </si>
  <si>
    <t>Montáže technologických zařízení pro dopravní stavby</t>
  </si>
  <si>
    <t>180</t>
  </si>
  <si>
    <t>220320233</t>
  </si>
  <si>
    <t>Montáž tlačítka pro zvonky včetně zapojení a odzkoušení</t>
  </si>
  <si>
    <t>-1772131959</t>
  </si>
  <si>
    <t>https://podminky.urs.cz/item/CS_URS_2023_01/220320233</t>
  </si>
  <si>
    <t>181</t>
  </si>
  <si>
    <t>ADI.0034399.URS</t>
  </si>
  <si>
    <t>Tlačítkový panel 5 účastníků včetně instalační krabice</t>
  </si>
  <si>
    <t>739577548</t>
  </si>
  <si>
    <t>182</t>
  </si>
  <si>
    <t>22033000</t>
  </si>
  <si>
    <t>Úprava elektro - přivod ke zvonkovému tablu a zapojení</t>
  </si>
  <si>
    <t>273000124</t>
  </si>
  <si>
    <t>167</t>
  </si>
  <si>
    <t>228731514</t>
  </si>
  <si>
    <t>Demontáž satelitní antény ve výšce do 5 m</t>
  </si>
  <si>
    <t>2049988668</t>
  </si>
  <si>
    <t>https://podminky.urs.cz/item/CS_URS_2023_01/228731514</t>
  </si>
  <si>
    <t>VRN</t>
  </si>
  <si>
    <t>Vedlejší rozpočtové náklady</t>
  </si>
  <si>
    <t>142</t>
  </si>
  <si>
    <t>010001000</t>
  </si>
  <si>
    <t>Ostatní průzkumné, geodetické a projektové práce</t>
  </si>
  <si>
    <t>CS ÚRS 2022 01</t>
  </si>
  <si>
    <t>1024</t>
  </si>
  <si>
    <t>-1402751849</t>
  </si>
  <si>
    <t>https://podminky.urs.cz/item/CS_URS_2022_01/010001000</t>
  </si>
  <si>
    <t xml:space="preserve">Poznámka k souboru cen:
1. Více informací o volbě, obsahu a způsobu ocenění jednotlivých titulů viz příslušné Přílohy 01 až 09.
</t>
  </si>
  <si>
    <t>143</t>
  </si>
  <si>
    <t>013254000</t>
  </si>
  <si>
    <t>Dokumentace skutečného provedení stavby v počtu a formátech dle SoD</t>
  </si>
  <si>
    <t>komplt.</t>
  </si>
  <si>
    <t>435244099</t>
  </si>
  <si>
    <t>Poznámka k položce:
Poznámka k položce: vyhotovení a její předání objednateli v požadované formě a požadovaném počtu včetně závěrečné zprávy.</t>
  </si>
  <si>
    <t>144</t>
  </si>
  <si>
    <t>030001000</t>
  </si>
  <si>
    <t>Zařízení staveniště</t>
  </si>
  <si>
    <t>1224269434</t>
  </si>
  <si>
    <t>Poznámka k položce:
Poznámka k položce: vybudování zařízení staveniště včetně mobilního WC, připojení a spotřeba energií, provoz zařízení staveniště, odstranění zařízení staveniště.</t>
  </si>
  <si>
    <t>145</t>
  </si>
  <si>
    <t>034303000</t>
  </si>
  <si>
    <t>Dopravní značení na staveništi</t>
  </si>
  <si>
    <t>-843574193</t>
  </si>
  <si>
    <t>https://podminky.urs.cz/item/CS_URS_2022_01/034303000</t>
  </si>
  <si>
    <t xml:space="preserve">Poznámka k souboru cen:
1. Více informací o volbě, obsahu a způsobu ocenění jednotlivých titulů viz Příloha 03 Zařízení staveniště.
</t>
  </si>
  <si>
    <t>146</t>
  </si>
  <si>
    <t>034503000</t>
  </si>
  <si>
    <t>Informační tabule na staveništi</t>
  </si>
  <si>
    <t>1841082640</t>
  </si>
  <si>
    <t>https://podminky.urs.cz/item/CS_URS_2022_01/034503000</t>
  </si>
  <si>
    <t>147</t>
  </si>
  <si>
    <t>035103001</t>
  </si>
  <si>
    <t>Pronájem ploch</t>
  </si>
  <si>
    <t>-834096789</t>
  </si>
  <si>
    <t>https://podminky.urs.cz/item/CS_URS_2022_01/035103001</t>
  </si>
  <si>
    <t>148</t>
  </si>
  <si>
    <t>043002000</t>
  </si>
  <si>
    <t>Zkoušky a ostatní měření</t>
  </si>
  <si>
    <t>-198225503</t>
  </si>
  <si>
    <t>Poznámka k položce:
Poznámka k položce: veškeré průkazní a kontrolní zkoušky  (včetně vypracování KZP a technologických postupů prací).</t>
  </si>
  <si>
    <t>149</t>
  </si>
  <si>
    <t>045002000</t>
  </si>
  <si>
    <t>Kompletační a koordinační činnost</t>
  </si>
  <si>
    <t>…komplet</t>
  </si>
  <si>
    <t>2070235137</t>
  </si>
  <si>
    <t>https://podminky.urs.cz/item/CS_URS_2022_01/045002000</t>
  </si>
  <si>
    <t>150</t>
  </si>
  <si>
    <t>071002000</t>
  </si>
  <si>
    <t>Provoz investora, třetích osob</t>
  </si>
  <si>
    <t>-1146843839</t>
  </si>
  <si>
    <t>https://podminky.urs.cz/item/CS_URS_2022_01/071002000</t>
  </si>
  <si>
    <t>151</t>
  </si>
  <si>
    <t>R-99902</t>
  </si>
  <si>
    <t xml:space="preserve">Vytýčení a ochrana st. inženýrských sítí </t>
  </si>
  <si>
    <t>254489451</t>
  </si>
  <si>
    <t>Poznámka k položce:
Ochrana stávajících inženýrských sítí na staveništi
Náklady na přezkoumání podkladů objednatele o stavu inženýrských sítí
probíhajících staveništěm nebo dotčenými stavbou i mimo území staveništi
Vytýčení jejich skutečné  trasy dle podmínek správců sítí v dokladové části
Zajištění  aktualizace vyjádření správců sítí v případě ukončení platnosti vyjádření
Zajištění a zebezpečení stávajících inženýrských sítí a přípojek při výkopových a bouracích pracích</t>
  </si>
  <si>
    <t>VRN5</t>
  </si>
  <si>
    <t>Finanční náklady</t>
  </si>
  <si>
    <t>152</t>
  </si>
  <si>
    <t>052103000</t>
  </si>
  <si>
    <t>Rezerva - inflační rezerva - platné po celou dobu výstavby pro všechny objekty stavby</t>
  </si>
  <si>
    <t>-606569845</t>
  </si>
  <si>
    <t>https://podminky.urs.cz/item/CS_URS_2022_01/052103000</t>
  </si>
  <si>
    <t>VRN7</t>
  </si>
  <si>
    <t>Provozní vlivy</t>
  </si>
  <si>
    <t>153</t>
  </si>
  <si>
    <t>076103012</t>
  </si>
  <si>
    <t>Zajištění vypnutí NN, odstavení ostatních sítí a zpětné zapojení, ochrana vedení NN</t>
  </si>
  <si>
    <t>-844956319</t>
  </si>
  <si>
    <t>https://podminky.urs.cz/item/CS_URS_2022_01/076103012</t>
  </si>
  <si>
    <t>VRN9</t>
  </si>
  <si>
    <t>Ostatní náklady</t>
  </si>
  <si>
    <t>154</t>
  </si>
  <si>
    <t>091003000</t>
  </si>
  <si>
    <t xml:space="preserve">Čištění komunikací v průběhu stavby, opatření proti prašnosti platné po celou dobu výstavby </t>
  </si>
  <si>
    <t>2048960172</t>
  </si>
  <si>
    <t>https://podminky.urs.cz/item/CS_URS_2022_01/091003000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</si>
</sst>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2151101" TargetMode="External" /><Relationship Id="rId2" Type="http://schemas.openxmlformats.org/officeDocument/2006/relationships/hyperlink" Target="https://podminky.urs.cz/item/CS_URS_2023_01/132212121" TargetMode="External" /><Relationship Id="rId3" Type="http://schemas.openxmlformats.org/officeDocument/2006/relationships/hyperlink" Target="https://podminky.urs.cz/item/CS_URS_2023_01/132251101" TargetMode="External" /><Relationship Id="rId4" Type="http://schemas.openxmlformats.org/officeDocument/2006/relationships/hyperlink" Target="https://podminky.urs.cz/item/CS_URS_2023_01/162751117" TargetMode="External" /><Relationship Id="rId5" Type="http://schemas.openxmlformats.org/officeDocument/2006/relationships/hyperlink" Target="https://podminky.urs.cz/item/CS_URS_2023_01/162751119" TargetMode="External" /><Relationship Id="rId6" Type="http://schemas.openxmlformats.org/officeDocument/2006/relationships/hyperlink" Target="https://podminky.urs.cz/item/CS_URS_2023_01/171201221" TargetMode="External" /><Relationship Id="rId7" Type="http://schemas.openxmlformats.org/officeDocument/2006/relationships/hyperlink" Target="https://podminky.urs.cz/item/CS_URS_2023_01/174151101" TargetMode="External" /><Relationship Id="rId8" Type="http://schemas.openxmlformats.org/officeDocument/2006/relationships/hyperlink" Target="https://podminky.urs.cz/item/CS_URS_2023_01/175111101" TargetMode="External" /><Relationship Id="rId9" Type="http://schemas.openxmlformats.org/officeDocument/2006/relationships/hyperlink" Target="https://podminky.urs.cz/item/CS_URS_2023_01/175111201" TargetMode="External" /><Relationship Id="rId10" Type="http://schemas.openxmlformats.org/officeDocument/2006/relationships/hyperlink" Target="https://podminky.urs.cz/item/CS_URS_2023_01/181411131" TargetMode="External" /><Relationship Id="rId11" Type="http://schemas.openxmlformats.org/officeDocument/2006/relationships/hyperlink" Target="https://podminky.urs.cz/item/CS_URS_2023_01/182351023" TargetMode="External" /><Relationship Id="rId12" Type="http://schemas.openxmlformats.org/officeDocument/2006/relationships/hyperlink" Target="https://podminky.urs.cz/item/CS_URS_2023_01/212752101" TargetMode="External" /><Relationship Id="rId13" Type="http://schemas.openxmlformats.org/officeDocument/2006/relationships/hyperlink" Target="https://podminky.urs.cz/item/CS_URS_2023_01/451572111" TargetMode="External" /><Relationship Id="rId14" Type="http://schemas.openxmlformats.org/officeDocument/2006/relationships/hyperlink" Target="https://podminky.urs.cz/item/CS_URS_2023_01/612131121" TargetMode="External" /><Relationship Id="rId15" Type="http://schemas.openxmlformats.org/officeDocument/2006/relationships/hyperlink" Target="https://podminky.urs.cz/item/CS_URS_2023_01/612321131" TargetMode="External" /><Relationship Id="rId16" Type="http://schemas.openxmlformats.org/officeDocument/2006/relationships/hyperlink" Target="https://podminky.urs.cz/item/CS_URS_2023_01/612325302" TargetMode="External" /><Relationship Id="rId17" Type="http://schemas.openxmlformats.org/officeDocument/2006/relationships/hyperlink" Target="https://podminky.urs.cz/item/CS_URS_2023_01/612325302" TargetMode="External" /><Relationship Id="rId18" Type="http://schemas.openxmlformats.org/officeDocument/2006/relationships/hyperlink" Target="https://podminky.urs.cz/item/CS_URS_2023_01/621211003" TargetMode="External" /><Relationship Id="rId19" Type="http://schemas.openxmlformats.org/officeDocument/2006/relationships/hyperlink" Target="https://podminky.urs.cz/item/CS_URS_2023_01/622211021" TargetMode="External" /><Relationship Id="rId20" Type="http://schemas.openxmlformats.org/officeDocument/2006/relationships/hyperlink" Target="https://podminky.urs.cz/item/CS_URS_2023_01/622212001" TargetMode="External" /><Relationship Id="rId21" Type="http://schemas.openxmlformats.org/officeDocument/2006/relationships/hyperlink" Target="https://podminky.urs.cz/item/CS_URS_2023_01/622252002" TargetMode="External" /><Relationship Id="rId22" Type="http://schemas.openxmlformats.org/officeDocument/2006/relationships/hyperlink" Target="https://podminky.urs.cz/item/CS_URS_2023_01/622271001" TargetMode="External" /><Relationship Id="rId23" Type="http://schemas.openxmlformats.org/officeDocument/2006/relationships/hyperlink" Target="https://podminky.urs.cz/item/CS_URS_2023_01/622131101" TargetMode="External" /><Relationship Id="rId24" Type="http://schemas.openxmlformats.org/officeDocument/2006/relationships/hyperlink" Target="https://podminky.urs.cz/item/CS_URS_2023_01/622321121" TargetMode="External" /><Relationship Id="rId25" Type="http://schemas.openxmlformats.org/officeDocument/2006/relationships/hyperlink" Target="https://podminky.urs.cz/item/CS_URS_2023_01/621211003" TargetMode="External" /><Relationship Id="rId26" Type="http://schemas.openxmlformats.org/officeDocument/2006/relationships/hyperlink" Target="https://podminky.urs.cz/item/CS_URS_2023_01/621251101" TargetMode="External" /><Relationship Id="rId27" Type="http://schemas.openxmlformats.org/officeDocument/2006/relationships/hyperlink" Target="https://podminky.urs.cz/item/CS_URS_2023_01/622221031" TargetMode="External" /><Relationship Id="rId28" Type="http://schemas.openxmlformats.org/officeDocument/2006/relationships/hyperlink" Target="https://podminky.urs.cz/item/CS_URS_2023_01/622251105" TargetMode="External" /><Relationship Id="rId29" Type="http://schemas.openxmlformats.org/officeDocument/2006/relationships/hyperlink" Target="https://podminky.urs.cz/item/CS_URS_2023_01/622211031" TargetMode="External" /><Relationship Id="rId30" Type="http://schemas.openxmlformats.org/officeDocument/2006/relationships/hyperlink" Target="https://podminky.urs.cz/item/CS_URS_2023_01/622212001" TargetMode="External" /><Relationship Id="rId31" Type="http://schemas.openxmlformats.org/officeDocument/2006/relationships/hyperlink" Target="https://podminky.urs.cz/item/CS_URS_2023_01/622251101" TargetMode="External" /><Relationship Id="rId32" Type="http://schemas.openxmlformats.org/officeDocument/2006/relationships/hyperlink" Target="https://podminky.urs.cz/item/CS_URS_2023_01/622252001" TargetMode="External" /><Relationship Id="rId33" Type="http://schemas.openxmlformats.org/officeDocument/2006/relationships/hyperlink" Target="https://podminky.urs.cz/item/CS_URS_2023_01/622252002" TargetMode="External" /><Relationship Id="rId34" Type="http://schemas.openxmlformats.org/officeDocument/2006/relationships/hyperlink" Target="https://podminky.urs.cz/item/CS_URS_2023_01/622151021" TargetMode="External" /><Relationship Id="rId35" Type="http://schemas.openxmlformats.org/officeDocument/2006/relationships/hyperlink" Target="https://podminky.urs.cz/item/CS_URS_2023_01/622511112" TargetMode="External" /><Relationship Id="rId36" Type="http://schemas.openxmlformats.org/officeDocument/2006/relationships/hyperlink" Target="https://podminky.urs.cz/item/CS_URS_2023_01/621151011" TargetMode="External" /><Relationship Id="rId37" Type="http://schemas.openxmlformats.org/officeDocument/2006/relationships/hyperlink" Target="https://podminky.urs.cz/item/CS_URS_2023_01/622151011" TargetMode="External" /><Relationship Id="rId38" Type="http://schemas.openxmlformats.org/officeDocument/2006/relationships/hyperlink" Target="https://podminky.urs.cz/item/CS_URS_2023_01/622531012" TargetMode="External" /><Relationship Id="rId39" Type="http://schemas.openxmlformats.org/officeDocument/2006/relationships/hyperlink" Target="https://podminky.urs.cz/item/CS_URS_2023_01/621531012" TargetMode="External" /><Relationship Id="rId40" Type="http://schemas.openxmlformats.org/officeDocument/2006/relationships/hyperlink" Target="https://podminky.urs.cz/item/CS_URS_2023_01/632450122" TargetMode="External" /><Relationship Id="rId41" Type="http://schemas.openxmlformats.org/officeDocument/2006/relationships/hyperlink" Target="https://podminky.urs.cz/item/CS_URS_2023_01/637121115" TargetMode="External" /><Relationship Id="rId42" Type="http://schemas.openxmlformats.org/officeDocument/2006/relationships/hyperlink" Target="https://podminky.urs.cz/item/CS_URS_2023_01/642944121" TargetMode="External" /><Relationship Id="rId43" Type="http://schemas.openxmlformats.org/officeDocument/2006/relationships/hyperlink" Target="https://podminky.urs.cz/item/CS_URS_2023_01/830361811" TargetMode="External" /><Relationship Id="rId44" Type="http://schemas.openxmlformats.org/officeDocument/2006/relationships/hyperlink" Target="https://podminky.urs.cz/item/CS_URS_2023_01/871355211" TargetMode="External" /><Relationship Id="rId45" Type="http://schemas.openxmlformats.org/officeDocument/2006/relationships/hyperlink" Target="https://podminky.urs.cz/item/CS_URS_2023_01/877265271" TargetMode="External" /><Relationship Id="rId46" Type="http://schemas.openxmlformats.org/officeDocument/2006/relationships/hyperlink" Target="https://podminky.urs.cz/item/CS_URS_2023_01/877350320" TargetMode="External" /><Relationship Id="rId47" Type="http://schemas.openxmlformats.org/officeDocument/2006/relationships/hyperlink" Target="https://podminky.urs.cz/item/CS_URS_2023_01/892351111" TargetMode="External" /><Relationship Id="rId48" Type="http://schemas.openxmlformats.org/officeDocument/2006/relationships/hyperlink" Target="https://podminky.urs.cz/item/CS_URS_2023_01/916231213" TargetMode="External" /><Relationship Id="rId49" Type="http://schemas.openxmlformats.org/officeDocument/2006/relationships/hyperlink" Target="https://podminky.urs.cz/item/CS_URS_2023_01/941211111" TargetMode="External" /><Relationship Id="rId50" Type="http://schemas.openxmlformats.org/officeDocument/2006/relationships/hyperlink" Target="https://podminky.urs.cz/item/CS_URS_2023_01/941211211" TargetMode="External" /><Relationship Id="rId51" Type="http://schemas.openxmlformats.org/officeDocument/2006/relationships/hyperlink" Target="https://podminky.urs.cz/item/CS_URS_2023_01/941211811" TargetMode="External" /><Relationship Id="rId52" Type="http://schemas.openxmlformats.org/officeDocument/2006/relationships/hyperlink" Target="https://podminky.urs.cz/item/CS_URS_2023_01/944511111" TargetMode="External" /><Relationship Id="rId53" Type="http://schemas.openxmlformats.org/officeDocument/2006/relationships/hyperlink" Target="https://podminky.urs.cz/item/CS_URS_2023_01/944511211" TargetMode="External" /><Relationship Id="rId54" Type="http://schemas.openxmlformats.org/officeDocument/2006/relationships/hyperlink" Target="https://podminky.urs.cz/item/CS_URS_2023_01/944511811" TargetMode="External" /><Relationship Id="rId55" Type="http://schemas.openxmlformats.org/officeDocument/2006/relationships/hyperlink" Target="https://podminky.urs.cz/item/CS_URS_2023_01/944711113" TargetMode="External" /><Relationship Id="rId56" Type="http://schemas.openxmlformats.org/officeDocument/2006/relationships/hyperlink" Target="https://podminky.urs.cz/item/CS_URS_2023_01/944711213" TargetMode="External" /><Relationship Id="rId57" Type="http://schemas.openxmlformats.org/officeDocument/2006/relationships/hyperlink" Target="https://podminky.urs.cz/item/CS_URS_2023_01/944711813" TargetMode="External" /><Relationship Id="rId58" Type="http://schemas.openxmlformats.org/officeDocument/2006/relationships/hyperlink" Target="https://podminky.urs.cz/item/CS_URS_2023_01/952901111" TargetMode="External" /><Relationship Id="rId59" Type="http://schemas.openxmlformats.org/officeDocument/2006/relationships/hyperlink" Target="https://podminky.urs.cz/item/CS_URS_2023_01/962081141" TargetMode="External" /><Relationship Id="rId60" Type="http://schemas.openxmlformats.org/officeDocument/2006/relationships/hyperlink" Target="https://podminky.urs.cz/item/CS_URS_2023_01/965042131" TargetMode="External" /><Relationship Id="rId61" Type="http://schemas.openxmlformats.org/officeDocument/2006/relationships/hyperlink" Target="https://podminky.urs.cz/item/CS_URS_2023_01/967031132" TargetMode="External" /><Relationship Id="rId62" Type="http://schemas.openxmlformats.org/officeDocument/2006/relationships/hyperlink" Target="https://podminky.urs.cz/item/CS_URS_2023_01/967031132" TargetMode="External" /><Relationship Id="rId63" Type="http://schemas.openxmlformats.org/officeDocument/2006/relationships/hyperlink" Target="https://podminky.urs.cz/item/CS_URS_2023_01/967032974" TargetMode="External" /><Relationship Id="rId64" Type="http://schemas.openxmlformats.org/officeDocument/2006/relationships/hyperlink" Target="https://podminky.urs.cz/item/CS_URS_2023_01/968062374" TargetMode="External" /><Relationship Id="rId65" Type="http://schemas.openxmlformats.org/officeDocument/2006/relationships/hyperlink" Target="https://podminky.urs.cz/item/CS_URS_2023_01/968072244" TargetMode="External" /><Relationship Id="rId66" Type="http://schemas.openxmlformats.org/officeDocument/2006/relationships/hyperlink" Target="https://podminky.urs.cz/item/CS_URS_2023_01/968072455" TargetMode="External" /><Relationship Id="rId67" Type="http://schemas.openxmlformats.org/officeDocument/2006/relationships/hyperlink" Target="https://podminky.urs.cz/item/CS_URS_2023_01/978015391" TargetMode="External" /><Relationship Id="rId68" Type="http://schemas.openxmlformats.org/officeDocument/2006/relationships/hyperlink" Target="https://podminky.urs.cz/item/CS_URS_2023_01/978023411" TargetMode="External" /><Relationship Id="rId69" Type="http://schemas.openxmlformats.org/officeDocument/2006/relationships/hyperlink" Target="https://podminky.urs.cz/item/CS_URS_2023_01/997006002" TargetMode="External" /><Relationship Id="rId70" Type="http://schemas.openxmlformats.org/officeDocument/2006/relationships/hyperlink" Target="https://podminky.urs.cz/item/CS_URS_2023_01/997013311" TargetMode="External" /><Relationship Id="rId71" Type="http://schemas.openxmlformats.org/officeDocument/2006/relationships/hyperlink" Target="https://podminky.urs.cz/item/CS_URS_2023_01/997013321" TargetMode="External" /><Relationship Id="rId72" Type="http://schemas.openxmlformats.org/officeDocument/2006/relationships/hyperlink" Target="https://podminky.urs.cz/item/CS_URS_2023_01/997013501" TargetMode="External" /><Relationship Id="rId73" Type="http://schemas.openxmlformats.org/officeDocument/2006/relationships/hyperlink" Target="https://podminky.urs.cz/item/CS_URS_2023_01/997013509" TargetMode="External" /><Relationship Id="rId74" Type="http://schemas.openxmlformats.org/officeDocument/2006/relationships/hyperlink" Target="https://podminky.urs.cz/item/CS_URS_2023_01/997013631" TargetMode="External" /><Relationship Id="rId75" Type="http://schemas.openxmlformats.org/officeDocument/2006/relationships/hyperlink" Target="https://podminky.urs.cz/item/CS_URS_2023_01/997013804" TargetMode="External" /><Relationship Id="rId76" Type="http://schemas.openxmlformats.org/officeDocument/2006/relationships/hyperlink" Target="https://podminky.urs.cz/item/CS_URS_2023_01/997013811" TargetMode="External" /><Relationship Id="rId77" Type="http://schemas.openxmlformats.org/officeDocument/2006/relationships/hyperlink" Target="https://podminky.urs.cz/item/CS_URS_2023_01/997013814" TargetMode="External" /><Relationship Id="rId78" Type="http://schemas.openxmlformats.org/officeDocument/2006/relationships/hyperlink" Target="https://podminky.urs.cz/item/CS_URS_2023_01/998017002" TargetMode="External" /><Relationship Id="rId79" Type="http://schemas.openxmlformats.org/officeDocument/2006/relationships/hyperlink" Target="https://podminky.urs.cz/item/CS_URS_2023_01/711161212" TargetMode="External" /><Relationship Id="rId80" Type="http://schemas.openxmlformats.org/officeDocument/2006/relationships/hyperlink" Target="https://podminky.urs.cz/item/CS_URS_2023_01/998711201" TargetMode="External" /><Relationship Id="rId81" Type="http://schemas.openxmlformats.org/officeDocument/2006/relationships/hyperlink" Target="https://podminky.urs.cz/item/CS_URS_2023_01/713110813" TargetMode="External" /><Relationship Id="rId82" Type="http://schemas.openxmlformats.org/officeDocument/2006/relationships/hyperlink" Target="https://podminky.urs.cz/item/CS_URS_2023_01/713121111" TargetMode="External" /><Relationship Id="rId83" Type="http://schemas.openxmlformats.org/officeDocument/2006/relationships/hyperlink" Target="https://podminky.urs.cz/item/CS_URS_2023_01/713121112" TargetMode="External" /><Relationship Id="rId84" Type="http://schemas.openxmlformats.org/officeDocument/2006/relationships/hyperlink" Target="https://podminky.urs.cz/item/CS_URS_2023_01/763111741" TargetMode="External" /><Relationship Id="rId85" Type="http://schemas.openxmlformats.org/officeDocument/2006/relationships/hyperlink" Target="https://podminky.urs.cz/item/CS_URS_2023_01/998713202" TargetMode="External" /><Relationship Id="rId86" Type="http://schemas.openxmlformats.org/officeDocument/2006/relationships/hyperlink" Target="https://podminky.urs.cz/item/CS_URS_2023_01/762331921" TargetMode="External" /><Relationship Id="rId87" Type="http://schemas.openxmlformats.org/officeDocument/2006/relationships/hyperlink" Target="https://podminky.urs.cz/item/CS_URS_2023_01/762332932" TargetMode="External" /><Relationship Id="rId88" Type="http://schemas.openxmlformats.org/officeDocument/2006/relationships/hyperlink" Target="https://podminky.urs.cz/item/CS_URS_2023_01/762343811" TargetMode="External" /><Relationship Id="rId89" Type="http://schemas.openxmlformats.org/officeDocument/2006/relationships/hyperlink" Target="https://podminky.urs.cz/item/CS_URS_2023_01/762343912" TargetMode="External" /><Relationship Id="rId90" Type="http://schemas.openxmlformats.org/officeDocument/2006/relationships/hyperlink" Target="https://podminky.urs.cz/item/CS_URS_2023_01/762511276" TargetMode="External" /><Relationship Id="rId91" Type="http://schemas.openxmlformats.org/officeDocument/2006/relationships/hyperlink" Target="https://podminky.urs.cz/item/CS_URS_2023_01/762512261" TargetMode="External" /><Relationship Id="rId92" Type="http://schemas.openxmlformats.org/officeDocument/2006/relationships/hyperlink" Target="https://podminky.urs.cz/item/CS_URS_2023_01/762595001" TargetMode="External" /><Relationship Id="rId93" Type="http://schemas.openxmlformats.org/officeDocument/2006/relationships/hyperlink" Target="https://podminky.urs.cz/item/CS_URS_2023_01/998762202" TargetMode="External" /><Relationship Id="rId94" Type="http://schemas.openxmlformats.org/officeDocument/2006/relationships/hyperlink" Target="https://podminky.urs.cz/item/CS_URS_2023_01/764001821" TargetMode="External" /><Relationship Id="rId95" Type="http://schemas.openxmlformats.org/officeDocument/2006/relationships/hyperlink" Target="https://podminky.urs.cz/item/CS_URS_2023_01/764002841" TargetMode="External" /><Relationship Id="rId96" Type="http://schemas.openxmlformats.org/officeDocument/2006/relationships/hyperlink" Target="https://podminky.urs.cz/item/CS_URS_2023_01/764002851" TargetMode="External" /><Relationship Id="rId97" Type="http://schemas.openxmlformats.org/officeDocument/2006/relationships/hyperlink" Target="https://podminky.urs.cz/item/CS_URS_2023_01/764002871" TargetMode="External" /><Relationship Id="rId98" Type="http://schemas.openxmlformats.org/officeDocument/2006/relationships/hyperlink" Target="https://podminky.urs.cz/item/CS_URS_2023_01/764004803" TargetMode="External" /><Relationship Id="rId99" Type="http://schemas.openxmlformats.org/officeDocument/2006/relationships/hyperlink" Target="https://podminky.urs.cz/item/CS_URS_2023_01/764004863" TargetMode="External" /><Relationship Id="rId100" Type="http://schemas.openxmlformats.org/officeDocument/2006/relationships/hyperlink" Target="https://podminky.urs.cz/item/CS_URS_2023_01/764111641" TargetMode="External" /><Relationship Id="rId101" Type="http://schemas.openxmlformats.org/officeDocument/2006/relationships/hyperlink" Target="https://podminky.urs.cz/item/CS_URS_2023_01/764214406" TargetMode="External" /><Relationship Id="rId102" Type="http://schemas.openxmlformats.org/officeDocument/2006/relationships/hyperlink" Target="https://podminky.urs.cz/item/CS_URS_2023_01/764216603" TargetMode="External" /><Relationship Id="rId103" Type="http://schemas.openxmlformats.org/officeDocument/2006/relationships/hyperlink" Target="https://podminky.urs.cz/item/CS_URS_2023_01/764216606" TargetMode="External" /><Relationship Id="rId104" Type="http://schemas.openxmlformats.org/officeDocument/2006/relationships/hyperlink" Target="https://podminky.urs.cz/item/CS_URS_2023_01/764311616" TargetMode="External" /><Relationship Id="rId105" Type="http://schemas.openxmlformats.org/officeDocument/2006/relationships/hyperlink" Target="https://podminky.urs.cz/item/CS_URS_2023_01/764501103" TargetMode="External" /><Relationship Id="rId106" Type="http://schemas.openxmlformats.org/officeDocument/2006/relationships/hyperlink" Target="https://podminky.urs.cz/item/CS_URS_2023_01/764501104" TargetMode="External" /><Relationship Id="rId107" Type="http://schemas.openxmlformats.org/officeDocument/2006/relationships/hyperlink" Target="https://podminky.urs.cz/item/CS_URS_2023_01/764501107" TargetMode="External" /><Relationship Id="rId108" Type="http://schemas.openxmlformats.org/officeDocument/2006/relationships/hyperlink" Target="https://podminky.urs.cz/item/CS_URS_2023_01/764501108" TargetMode="External" /><Relationship Id="rId109" Type="http://schemas.openxmlformats.org/officeDocument/2006/relationships/hyperlink" Target="https://podminky.urs.cz/item/CS_URS_2023_01/764508131" TargetMode="External" /><Relationship Id="rId110" Type="http://schemas.openxmlformats.org/officeDocument/2006/relationships/hyperlink" Target="https://podminky.urs.cz/item/CS_URS_2023_01/764508132" TargetMode="External" /><Relationship Id="rId111" Type="http://schemas.openxmlformats.org/officeDocument/2006/relationships/hyperlink" Target="https://podminky.urs.cz/item/CS_URS_2023_01/764508136" TargetMode="External" /><Relationship Id="rId112" Type="http://schemas.openxmlformats.org/officeDocument/2006/relationships/hyperlink" Target="https://podminky.urs.cz/item/CS_URS_2023_01/998764202" TargetMode="External" /><Relationship Id="rId113" Type="http://schemas.openxmlformats.org/officeDocument/2006/relationships/hyperlink" Target="https://podminky.urs.cz/item/CS_URS_2023_01/766660001" TargetMode="External" /><Relationship Id="rId114" Type="http://schemas.openxmlformats.org/officeDocument/2006/relationships/hyperlink" Target="https://podminky.urs.cz/item/CS_URS_2023_01/766694111" TargetMode="External" /><Relationship Id="rId115" Type="http://schemas.openxmlformats.org/officeDocument/2006/relationships/hyperlink" Target="https://podminky.urs.cz/item/CS_URS_2023_01/998766202" TargetMode="External" /><Relationship Id="rId116" Type="http://schemas.openxmlformats.org/officeDocument/2006/relationships/hyperlink" Target="https://podminky.urs.cz/item/CS_URS_2023_01/998767202" TargetMode="External" /><Relationship Id="rId117" Type="http://schemas.openxmlformats.org/officeDocument/2006/relationships/hyperlink" Target="https://podminky.urs.cz/item/CS_URS_2023_01/998767202" TargetMode="External" /><Relationship Id="rId118" Type="http://schemas.openxmlformats.org/officeDocument/2006/relationships/hyperlink" Target="https://podminky.urs.cz/item/CS_URS_2023_01/783401303" TargetMode="External" /><Relationship Id="rId119" Type="http://schemas.openxmlformats.org/officeDocument/2006/relationships/hyperlink" Target="https://podminky.urs.cz/item/CS_URS_2023_01/783415103" TargetMode="External" /><Relationship Id="rId120" Type="http://schemas.openxmlformats.org/officeDocument/2006/relationships/hyperlink" Target="https://podminky.urs.cz/item/CS_URS_2023_01/783417101" TargetMode="External" /><Relationship Id="rId121" Type="http://schemas.openxmlformats.org/officeDocument/2006/relationships/hyperlink" Target="https://podminky.urs.cz/item/CS_URS_2023_01/220320233" TargetMode="External" /><Relationship Id="rId122" Type="http://schemas.openxmlformats.org/officeDocument/2006/relationships/hyperlink" Target="https://podminky.urs.cz/item/CS_URS_2023_01/228731514" TargetMode="External" /><Relationship Id="rId123" Type="http://schemas.openxmlformats.org/officeDocument/2006/relationships/hyperlink" Target="https://podminky.urs.cz/item/CS_URS_2022_01/010001000" TargetMode="External" /><Relationship Id="rId124" Type="http://schemas.openxmlformats.org/officeDocument/2006/relationships/hyperlink" Target="https://podminky.urs.cz/item/CS_URS_2022_01/034303000" TargetMode="External" /><Relationship Id="rId125" Type="http://schemas.openxmlformats.org/officeDocument/2006/relationships/hyperlink" Target="https://podminky.urs.cz/item/CS_URS_2022_01/034503000" TargetMode="External" /><Relationship Id="rId126" Type="http://schemas.openxmlformats.org/officeDocument/2006/relationships/hyperlink" Target="https://podminky.urs.cz/item/CS_URS_2022_01/035103001" TargetMode="External" /><Relationship Id="rId127" Type="http://schemas.openxmlformats.org/officeDocument/2006/relationships/hyperlink" Target="https://podminky.urs.cz/item/CS_URS_2022_01/045002000" TargetMode="External" /><Relationship Id="rId128" Type="http://schemas.openxmlformats.org/officeDocument/2006/relationships/hyperlink" Target="https://podminky.urs.cz/item/CS_URS_2022_01/071002000" TargetMode="External" /><Relationship Id="rId129" Type="http://schemas.openxmlformats.org/officeDocument/2006/relationships/hyperlink" Target="https://podminky.urs.cz/item/CS_URS_2022_01/052103000" TargetMode="External" /><Relationship Id="rId130" Type="http://schemas.openxmlformats.org/officeDocument/2006/relationships/hyperlink" Target="https://podminky.urs.cz/item/CS_URS_2022_01/076103012" TargetMode="External" /><Relationship Id="rId131" Type="http://schemas.openxmlformats.org/officeDocument/2006/relationships/hyperlink" Target="https://podminky.urs.cz/item/CS_URS_2022_01/091003000" TargetMode="External" /><Relationship Id="rId13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55" t="s">
        <v>14</v>
      </c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3"/>
      <c r="AQ5" s="23"/>
      <c r="AR5" s="21"/>
      <c r="BE5" s="252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57" t="s">
        <v>17</v>
      </c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3"/>
      <c r="AQ6" s="23"/>
      <c r="AR6" s="21"/>
      <c r="BE6" s="253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253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248" t="s">
        <v>29</v>
      </c>
      <c r="AO8" s="23"/>
      <c r="AP8" s="23"/>
      <c r="AQ8" s="23"/>
      <c r="AR8" s="21"/>
      <c r="BE8" s="253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53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19</v>
      </c>
      <c r="AO10" s="23"/>
      <c r="AP10" s="23"/>
      <c r="AQ10" s="23"/>
      <c r="AR10" s="21"/>
      <c r="BE10" s="253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253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53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53"/>
      <c r="BS13" s="18" t="s">
        <v>6</v>
      </c>
    </row>
    <row r="14" spans="2:71" ht="12.75">
      <c r="B14" s="22"/>
      <c r="C14" s="23"/>
      <c r="D14" s="23"/>
      <c r="E14" s="258" t="s">
        <v>29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53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53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19</v>
      </c>
      <c r="AO16" s="23"/>
      <c r="AP16" s="23"/>
      <c r="AQ16" s="23"/>
      <c r="AR16" s="21"/>
      <c r="BE16" s="253"/>
      <c r="BS16" s="18" t="s">
        <v>4</v>
      </c>
    </row>
    <row r="17" spans="2:71" s="1" customFormat="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253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53"/>
      <c r="BS18" s="18" t="s">
        <v>6</v>
      </c>
    </row>
    <row r="19" spans="2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19</v>
      </c>
      <c r="AO19" s="23"/>
      <c r="AP19" s="23"/>
      <c r="AQ19" s="23"/>
      <c r="AR19" s="21"/>
      <c r="BE19" s="253"/>
      <c r="BS19" s="18" t="s">
        <v>6</v>
      </c>
    </row>
    <row r="20" spans="2:71" s="1" customFormat="1" ht="18.4" customHeight="1">
      <c r="B20" s="22"/>
      <c r="C20" s="23"/>
      <c r="D20" s="23"/>
      <c r="E20" s="28" t="s">
        <v>26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253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53"/>
    </row>
    <row r="22" spans="2:57" s="1" customFormat="1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53"/>
    </row>
    <row r="23" spans="2:57" s="1" customFormat="1" ht="47.25" customHeight="1">
      <c r="B23" s="22"/>
      <c r="C23" s="23"/>
      <c r="D23" s="23"/>
      <c r="E23" s="260" t="s">
        <v>35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3"/>
      <c r="AP23" s="23"/>
      <c r="AQ23" s="23"/>
      <c r="AR23" s="21"/>
      <c r="BE23" s="253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53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53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61">
        <f>ROUND(AG54,2)</f>
        <v>0</v>
      </c>
      <c r="AL26" s="262"/>
      <c r="AM26" s="262"/>
      <c r="AN26" s="262"/>
      <c r="AO26" s="262"/>
      <c r="AP26" s="37"/>
      <c r="AQ26" s="37"/>
      <c r="AR26" s="40"/>
      <c r="BE26" s="253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53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63" t="s">
        <v>37</v>
      </c>
      <c r="M28" s="263"/>
      <c r="N28" s="263"/>
      <c r="O28" s="263"/>
      <c r="P28" s="263"/>
      <c r="Q28" s="37"/>
      <c r="R28" s="37"/>
      <c r="S28" s="37"/>
      <c r="T28" s="37"/>
      <c r="U28" s="37"/>
      <c r="V28" s="37"/>
      <c r="W28" s="263" t="s">
        <v>38</v>
      </c>
      <c r="X28" s="263"/>
      <c r="Y28" s="263"/>
      <c r="Z28" s="263"/>
      <c r="AA28" s="263"/>
      <c r="AB28" s="263"/>
      <c r="AC28" s="263"/>
      <c r="AD28" s="263"/>
      <c r="AE28" s="263"/>
      <c r="AF28" s="37"/>
      <c r="AG28" s="37"/>
      <c r="AH28" s="37"/>
      <c r="AI28" s="37"/>
      <c r="AJ28" s="37"/>
      <c r="AK28" s="263" t="s">
        <v>39</v>
      </c>
      <c r="AL28" s="263"/>
      <c r="AM28" s="263"/>
      <c r="AN28" s="263"/>
      <c r="AO28" s="263"/>
      <c r="AP28" s="37"/>
      <c r="AQ28" s="37"/>
      <c r="AR28" s="40"/>
      <c r="BE28" s="253"/>
    </row>
    <row r="29" spans="2:57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251">
        <v>0.21</v>
      </c>
      <c r="M29" s="250"/>
      <c r="N29" s="250"/>
      <c r="O29" s="250"/>
      <c r="P29" s="250"/>
      <c r="Q29" s="42"/>
      <c r="R29" s="42"/>
      <c r="S29" s="42"/>
      <c r="T29" s="42"/>
      <c r="U29" s="42"/>
      <c r="V29" s="42"/>
      <c r="W29" s="249">
        <f>ROUND(AZ54,2)</f>
        <v>0</v>
      </c>
      <c r="X29" s="250"/>
      <c r="Y29" s="250"/>
      <c r="Z29" s="250"/>
      <c r="AA29" s="250"/>
      <c r="AB29" s="250"/>
      <c r="AC29" s="250"/>
      <c r="AD29" s="250"/>
      <c r="AE29" s="250"/>
      <c r="AF29" s="42"/>
      <c r="AG29" s="42"/>
      <c r="AH29" s="42"/>
      <c r="AI29" s="42"/>
      <c r="AJ29" s="42"/>
      <c r="AK29" s="249">
        <f>ROUND(AV54,2)</f>
        <v>0</v>
      </c>
      <c r="AL29" s="250"/>
      <c r="AM29" s="250"/>
      <c r="AN29" s="250"/>
      <c r="AO29" s="250"/>
      <c r="AP29" s="42"/>
      <c r="AQ29" s="42"/>
      <c r="AR29" s="43"/>
      <c r="BE29" s="254"/>
    </row>
    <row r="30" spans="2:57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251">
        <v>0.15</v>
      </c>
      <c r="M30" s="250"/>
      <c r="N30" s="250"/>
      <c r="O30" s="250"/>
      <c r="P30" s="250"/>
      <c r="Q30" s="42"/>
      <c r="R30" s="42"/>
      <c r="S30" s="42"/>
      <c r="T30" s="42"/>
      <c r="U30" s="42"/>
      <c r="V30" s="42"/>
      <c r="W30" s="249">
        <f>ROUND(BA54,2)</f>
        <v>0</v>
      </c>
      <c r="X30" s="250"/>
      <c r="Y30" s="250"/>
      <c r="Z30" s="250"/>
      <c r="AA30" s="250"/>
      <c r="AB30" s="250"/>
      <c r="AC30" s="250"/>
      <c r="AD30" s="250"/>
      <c r="AE30" s="250"/>
      <c r="AF30" s="42"/>
      <c r="AG30" s="42"/>
      <c r="AH30" s="42"/>
      <c r="AI30" s="42"/>
      <c r="AJ30" s="42"/>
      <c r="AK30" s="249">
        <f>ROUND(AW54,2)</f>
        <v>0</v>
      </c>
      <c r="AL30" s="250"/>
      <c r="AM30" s="250"/>
      <c r="AN30" s="250"/>
      <c r="AO30" s="250"/>
      <c r="AP30" s="42"/>
      <c r="AQ30" s="42"/>
      <c r="AR30" s="43"/>
      <c r="BE30" s="254"/>
    </row>
    <row r="31" spans="2:57" s="3" customFormat="1" ht="14.45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251">
        <v>0.21</v>
      </c>
      <c r="M31" s="250"/>
      <c r="N31" s="250"/>
      <c r="O31" s="250"/>
      <c r="P31" s="250"/>
      <c r="Q31" s="42"/>
      <c r="R31" s="42"/>
      <c r="S31" s="42"/>
      <c r="T31" s="42"/>
      <c r="U31" s="42"/>
      <c r="V31" s="42"/>
      <c r="W31" s="249">
        <f>ROUND(BB54,2)</f>
        <v>0</v>
      </c>
      <c r="X31" s="250"/>
      <c r="Y31" s="250"/>
      <c r="Z31" s="250"/>
      <c r="AA31" s="250"/>
      <c r="AB31" s="250"/>
      <c r="AC31" s="250"/>
      <c r="AD31" s="250"/>
      <c r="AE31" s="250"/>
      <c r="AF31" s="42"/>
      <c r="AG31" s="42"/>
      <c r="AH31" s="42"/>
      <c r="AI31" s="42"/>
      <c r="AJ31" s="42"/>
      <c r="AK31" s="249">
        <v>0</v>
      </c>
      <c r="AL31" s="250"/>
      <c r="AM31" s="250"/>
      <c r="AN31" s="250"/>
      <c r="AO31" s="250"/>
      <c r="AP31" s="42"/>
      <c r="AQ31" s="42"/>
      <c r="AR31" s="43"/>
      <c r="BE31" s="254"/>
    </row>
    <row r="32" spans="2:57" s="3" customFormat="1" ht="14.45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251">
        <v>0.15</v>
      </c>
      <c r="M32" s="250"/>
      <c r="N32" s="250"/>
      <c r="O32" s="250"/>
      <c r="P32" s="250"/>
      <c r="Q32" s="42"/>
      <c r="R32" s="42"/>
      <c r="S32" s="42"/>
      <c r="T32" s="42"/>
      <c r="U32" s="42"/>
      <c r="V32" s="42"/>
      <c r="W32" s="249">
        <f>ROUND(BC54,2)</f>
        <v>0</v>
      </c>
      <c r="X32" s="250"/>
      <c r="Y32" s="250"/>
      <c r="Z32" s="250"/>
      <c r="AA32" s="250"/>
      <c r="AB32" s="250"/>
      <c r="AC32" s="250"/>
      <c r="AD32" s="250"/>
      <c r="AE32" s="250"/>
      <c r="AF32" s="42"/>
      <c r="AG32" s="42"/>
      <c r="AH32" s="42"/>
      <c r="AI32" s="42"/>
      <c r="AJ32" s="42"/>
      <c r="AK32" s="249">
        <v>0</v>
      </c>
      <c r="AL32" s="250"/>
      <c r="AM32" s="250"/>
      <c r="AN32" s="250"/>
      <c r="AO32" s="250"/>
      <c r="AP32" s="42"/>
      <c r="AQ32" s="42"/>
      <c r="AR32" s="43"/>
      <c r="BE32" s="254"/>
    </row>
    <row r="33" spans="2:44" s="3" customFormat="1" ht="14.45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251">
        <v>0</v>
      </c>
      <c r="M33" s="250"/>
      <c r="N33" s="250"/>
      <c r="O33" s="250"/>
      <c r="P33" s="250"/>
      <c r="Q33" s="42"/>
      <c r="R33" s="42"/>
      <c r="S33" s="42"/>
      <c r="T33" s="42"/>
      <c r="U33" s="42"/>
      <c r="V33" s="42"/>
      <c r="W33" s="249">
        <f>ROUND(BD54,2)</f>
        <v>0</v>
      </c>
      <c r="X33" s="250"/>
      <c r="Y33" s="250"/>
      <c r="Z33" s="250"/>
      <c r="AA33" s="250"/>
      <c r="AB33" s="250"/>
      <c r="AC33" s="250"/>
      <c r="AD33" s="250"/>
      <c r="AE33" s="250"/>
      <c r="AF33" s="42"/>
      <c r="AG33" s="42"/>
      <c r="AH33" s="42"/>
      <c r="AI33" s="42"/>
      <c r="AJ33" s="42"/>
      <c r="AK33" s="249">
        <v>0</v>
      </c>
      <c r="AL33" s="250"/>
      <c r="AM33" s="250"/>
      <c r="AN33" s="250"/>
      <c r="AO33" s="250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285" t="s">
        <v>48</v>
      </c>
      <c r="Y35" s="286"/>
      <c r="Z35" s="286"/>
      <c r="AA35" s="286"/>
      <c r="AB35" s="286"/>
      <c r="AC35" s="46"/>
      <c r="AD35" s="46"/>
      <c r="AE35" s="46"/>
      <c r="AF35" s="46"/>
      <c r="AG35" s="46"/>
      <c r="AH35" s="46"/>
      <c r="AI35" s="46"/>
      <c r="AJ35" s="46"/>
      <c r="AK35" s="287">
        <f>SUM(AK26:AK33)</f>
        <v>0</v>
      </c>
      <c r="AL35" s="286"/>
      <c r="AM35" s="286"/>
      <c r="AN35" s="286"/>
      <c r="AO35" s="288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49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2023-024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74" t="str">
        <f>K6</f>
        <v>BD Malostranská 34 Šenov u Nového Jičína - úprava</v>
      </c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Malostranská 34, Šenov u NJ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276" t="str">
        <f>IF(AN8="","",AN8)</f>
        <v>Vyplň údaj</v>
      </c>
      <c r="AN47" s="276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25.7" customHeight="1">
      <c r="A49" s="35"/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 xml:space="preserve">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277" t="str">
        <f>IF(E17="","",E17)</f>
        <v>UniProjekt, projekčníkancelář</v>
      </c>
      <c r="AN49" s="278"/>
      <c r="AO49" s="278"/>
      <c r="AP49" s="278"/>
      <c r="AQ49" s="37"/>
      <c r="AR49" s="40"/>
      <c r="AS49" s="279" t="s">
        <v>50</v>
      </c>
      <c r="AT49" s="280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33</v>
      </c>
      <c r="AJ50" s="37"/>
      <c r="AK50" s="37"/>
      <c r="AL50" s="37"/>
      <c r="AM50" s="277" t="str">
        <f>IF(E20="","",E20)</f>
        <v xml:space="preserve"> </v>
      </c>
      <c r="AN50" s="278"/>
      <c r="AO50" s="278"/>
      <c r="AP50" s="278"/>
      <c r="AQ50" s="37"/>
      <c r="AR50" s="40"/>
      <c r="AS50" s="281"/>
      <c r="AT50" s="282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283"/>
      <c r="AT51" s="284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270" t="s">
        <v>51</v>
      </c>
      <c r="D52" s="271"/>
      <c r="E52" s="271"/>
      <c r="F52" s="271"/>
      <c r="G52" s="271"/>
      <c r="H52" s="67"/>
      <c r="I52" s="272" t="s">
        <v>52</v>
      </c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3" t="s">
        <v>53</v>
      </c>
      <c r="AH52" s="271"/>
      <c r="AI52" s="271"/>
      <c r="AJ52" s="271"/>
      <c r="AK52" s="271"/>
      <c r="AL52" s="271"/>
      <c r="AM52" s="271"/>
      <c r="AN52" s="272" t="s">
        <v>54</v>
      </c>
      <c r="AO52" s="271"/>
      <c r="AP52" s="271"/>
      <c r="AQ52" s="68" t="s">
        <v>55</v>
      </c>
      <c r="AR52" s="40"/>
      <c r="AS52" s="69" t="s">
        <v>56</v>
      </c>
      <c r="AT52" s="70" t="s">
        <v>57</v>
      </c>
      <c r="AU52" s="70" t="s">
        <v>58</v>
      </c>
      <c r="AV52" s="70" t="s">
        <v>59</v>
      </c>
      <c r="AW52" s="70" t="s">
        <v>60</v>
      </c>
      <c r="AX52" s="70" t="s">
        <v>61</v>
      </c>
      <c r="AY52" s="70" t="s">
        <v>62</v>
      </c>
      <c r="AZ52" s="70" t="s">
        <v>63</v>
      </c>
      <c r="BA52" s="70" t="s">
        <v>64</v>
      </c>
      <c r="BB52" s="70" t="s">
        <v>65</v>
      </c>
      <c r="BC52" s="70" t="s">
        <v>66</v>
      </c>
      <c r="BD52" s="71" t="s">
        <v>67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68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267">
        <f>ROUND(AG55,2)</f>
        <v>0</v>
      </c>
      <c r="AH54" s="267"/>
      <c r="AI54" s="267"/>
      <c r="AJ54" s="267"/>
      <c r="AK54" s="267"/>
      <c r="AL54" s="267"/>
      <c r="AM54" s="267"/>
      <c r="AN54" s="268">
        <f>SUM(AG54,AT54)</f>
        <v>0</v>
      </c>
      <c r="AO54" s="268"/>
      <c r="AP54" s="268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69</v>
      </c>
      <c r="BT54" s="85" t="s">
        <v>70</v>
      </c>
      <c r="BU54" s="86" t="s">
        <v>71</v>
      </c>
      <c r="BV54" s="85" t="s">
        <v>72</v>
      </c>
      <c r="BW54" s="85" t="s">
        <v>5</v>
      </c>
      <c r="BX54" s="85" t="s">
        <v>73</v>
      </c>
      <c r="CL54" s="85" t="s">
        <v>19</v>
      </c>
    </row>
    <row r="55" spans="1:91" s="7" customFormat="1" ht="16.5" customHeight="1">
      <c r="A55" s="87" t="s">
        <v>74</v>
      </c>
      <c r="B55" s="88"/>
      <c r="C55" s="89"/>
      <c r="D55" s="266" t="s">
        <v>75</v>
      </c>
      <c r="E55" s="266"/>
      <c r="F55" s="266"/>
      <c r="G55" s="266"/>
      <c r="H55" s="266"/>
      <c r="I55" s="90"/>
      <c r="J55" s="266" t="s">
        <v>76</v>
      </c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4">
        <f>'01 - Stavební práce - zat...'!J30</f>
        <v>0</v>
      </c>
      <c r="AH55" s="265"/>
      <c r="AI55" s="265"/>
      <c r="AJ55" s="265"/>
      <c r="AK55" s="265"/>
      <c r="AL55" s="265"/>
      <c r="AM55" s="265"/>
      <c r="AN55" s="264">
        <f>SUM(AG55,AT55)</f>
        <v>0</v>
      </c>
      <c r="AO55" s="265"/>
      <c r="AP55" s="265"/>
      <c r="AQ55" s="91" t="s">
        <v>77</v>
      </c>
      <c r="AR55" s="92"/>
      <c r="AS55" s="93">
        <v>0</v>
      </c>
      <c r="AT55" s="94">
        <f>ROUND(SUM(AV55:AW55),2)</f>
        <v>0</v>
      </c>
      <c r="AU55" s="95">
        <f>'01 - Stavební práce - zat...'!P105</f>
        <v>0</v>
      </c>
      <c r="AV55" s="94">
        <f>'01 - Stavební práce - zat...'!J33</f>
        <v>0</v>
      </c>
      <c r="AW55" s="94">
        <f>'01 - Stavební práce - zat...'!J34</f>
        <v>0</v>
      </c>
      <c r="AX55" s="94">
        <f>'01 - Stavební práce - zat...'!J35</f>
        <v>0</v>
      </c>
      <c r="AY55" s="94">
        <f>'01 - Stavební práce - zat...'!J36</f>
        <v>0</v>
      </c>
      <c r="AZ55" s="94">
        <f>'01 - Stavební práce - zat...'!F33</f>
        <v>0</v>
      </c>
      <c r="BA55" s="94">
        <f>'01 - Stavební práce - zat...'!F34</f>
        <v>0</v>
      </c>
      <c r="BB55" s="94">
        <f>'01 - Stavební práce - zat...'!F35</f>
        <v>0</v>
      </c>
      <c r="BC55" s="94">
        <f>'01 - Stavební práce - zat...'!F36</f>
        <v>0</v>
      </c>
      <c r="BD55" s="96">
        <f>'01 - Stavební práce - zat...'!F37</f>
        <v>0</v>
      </c>
      <c r="BT55" s="97" t="s">
        <v>78</v>
      </c>
      <c r="BV55" s="97" t="s">
        <v>72</v>
      </c>
      <c r="BW55" s="97" t="s">
        <v>79</v>
      </c>
      <c r="BX55" s="97" t="s">
        <v>5</v>
      </c>
      <c r="CL55" s="97" t="s">
        <v>19</v>
      </c>
      <c r="CM55" s="97" t="s">
        <v>78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LM7WaRb9fpvdO7Gvf+Ppw/mg0V7Gds4XJknyJ6xou9m7CttBZPzEUfSP2GfeczYSS1DvuE4QW2qb8Pw4qLMk4Q==" saltValue="Z7s/H6NMhV8doQV00AbGz2YsD0op4+mVAh+kDqrbj7GwFUPft60kYG6GUgWsZz449me0NGVoCeGnS5mRIuG1s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AN55:AP55"/>
    <mergeCell ref="AG55:AM55"/>
    <mergeCell ref="D55:H55"/>
    <mergeCell ref="J55:AF55"/>
    <mergeCell ref="AG54:AM54"/>
    <mergeCell ref="AN54:AP54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55" location="'01 - Stavební práce - za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29"/>
  <sheetViews>
    <sheetView showGridLines="0" tabSelected="1" workbookViewId="0" topLeftCell="A1">
      <selection activeCell="W108" sqref="W10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79</v>
      </c>
    </row>
    <row r="3" spans="2:46" s="1" customFormat="1" ht="6.95" customHeight="1" hidden="1">
      <c r="B3" s="98"/>
      <c r="C3" s="99"/>
      <c r="D3" s="99"/>
      <c r="E3" s="99"/>
      <c r="F3" s="99"/>
      <c r="G3" s="99"/>
      <c r="H3" s="99"/>
      <c r="I3" s="99"/>
      <c r="J3" s="99"/>
      <c r="K3" s="99"/>
      <c r="L3" s="21"/>
      <c r="AT3" s="18" t="s">
        <v>78</v>
      </c>
    </row>
    <row r="4" spans="2:46" s="1" customFormat="1" ht="24.95" customHeight="1" hidden="1">
      <c r="B4" s="21"/>
      <c r="D4" s="100" t="s">
        <v>80</v>
      </c>
      <c r="L4" s="21"/>
      <c r="M4" s="101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02" t="s">
        <v>16</v>
      </c>
      <c r="L6" s="21"/>
    </row>
    <row r="7" spans="2:12" s="1" customFormat="1" ht="16.5" customHeight="1" hidden="1">
      <c r="B7" s="21"/>
      <c r="E7" s="292" t="str">
        <f>'Rekapitulace stavby'!K6</f>
        <v>BD Malostranská 34 Šenov u Nového Jičína - úprava</v>
      </c>
      <c r="F7" s="293"/>
      <c r="G7" s="293"/>
      <c r="H7" s="293"/>
      <c r="L7" s="21"/>
    </row>
    <row r="8" spans="1:31" s="2" customFormat="1" ht="12" customHeight="1" hidden="1">
      <c r="A8" s="35"/>
      <c r="B8" s="40"/>
      <c r="C8" s="35"/>
      <c r="D8" s="102" t="s">
        <v>81</v>
      </c>
      <c r="E8" s="35"/>
      <c r="F8" s="35"/>
      <c r="G8" s="35"/>
      <c r="H8" s="35"/>
      <c r="I8" s="35"/>
      <c r="J8" s="35"/>
      <c r="K8" s="35"/>
      <c r="L8" s="103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294" t="s">
        <v>82</v>
      </c>
      <c r="F9" s="295"/>
      <c r="G9" s="295"/>
      <c r="H9" s="295"/>
      <c r="I9" s="35"/>
      <c r="J9" s="35"/>
      <c r="K9" s="35"/>
      <c r="L9" s="103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3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02" t="s">
        <v>18</v>
      </c>
      <c r="E11" s="35"/>
      <c r="F11" s="104" t="s">
        <v>19</v>
      </c>
      <c r="G11" s="35"/>
      <c r="H11" s="35"/>
      <c r="I11" s="102" t="s">
        <v>20</v>
      </c>
      <c r="J11" s="104" t="s">
        <v>19</v>
      </c>
      <c r="K11" s="35"/>
      <c r="L11" s="103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2" t="s">
        <v>21</v>
      </c>
      <c r="E12" s="35"/>
      <c r="F12" s="104" t="s">
        <v>22</v>
      </c>
      <c r="G12" s="35"/>
      <c r="H12" s="35"/>
      <c r="I12" s="102" t="s">
        <v>23</v>
      </c>
      <c r="J12" s="105" t="str">
        <f>'Rekapitulace stavby'!AN8</f>
        <v>Vyplň údaj</v>
      </c>
      <c r="K12" s="35"/>
      <c r="L12" s="103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3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02" t="s">
        <v>24</v>
      </c>
      <c r="E14" s="35"/>
      <c r="F14" s="35"/>
      <c r="G14" s="35"/>
      <c r="H14" s="35"/>
      <c r="I14" s="102" t="s">
        <v>25</v>
      </c>
      <c r="J14" s="104" t="str">
        <f>IF('Rekapitulace stavby'!AN10="","",'Rekapitulace stavby'!AN10)</f>
        <v/>
      </c>
      <c r="K14" s="35"/>
      <c r="L14" s="103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04" t="str">
        <f>IF('Rekapitulace stavby'!E11="","",'Rekapitulace stavby'!E11)</f>
        <v xml:space="preserve"> </v>
      </c>
      <c r="F15" s="35"/>
      <c r="G15" s="35"/>
      <c r="H15" s="35"/>
      <c r="I15" s="102" t="s">
        <v>27</v>
      </c>
      <c r="J15" s="104" t="str">
        <f>IF('Rekapitulace stavby'!AN11="","",'Rekapitulace stavby'!AN11)</f>
        <v/>
      </c>
      <c r="K15" s="35"/>
      <c r="L15" s="103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3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02" t="s">
        <v>28</v>
      </c>
      <c r="E17" s="35"/>
      <c r="F17" s="35"/>
      <c r="G17" s="35"/>
      <c r="H17" s="35"/>
      <c r="I17" s="102" t="s">
        <v>25</v>
      </c>
      <c r="J17" s="31" t="str">
        <f>'Rekapitulace stavby'!AN13</f>
        <v>Vyplň údaj</v>
      </c>
      <c r="K17" s="35"/>
      <c r="L17" s="103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296" t="str">
        <f>'Rekapitulace stavby'!E14</f>
        <v>Vyplň údaj</v>
      </c>
      <c r="F18" s="297"/>
      <c r="G18" s="297"/>
      <c r="H18" s="297"/>
      <c r="I18" s="102" t="s">
        <v>27</v>
      </c>
      <c r="J18" s="31" t="str">
        <f>'Rekapitulace stavby'!AN14</f>
        <v>Vyplň údaj</v>
      </c>
      <c r="K18" s="35"/>
      <c r="L18" s="103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3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02" t="s">
        <v>30</v>
      </c>
      <c r="E20" s="35"/>
      <c r="F20" s="35"/>
      <c r="G20" s="35"/>
      <c r="H20" s="35"/>
      <c r="I20" s="102" t="s">
        <v>25</v>
      </c>
      <c r="J20" s="104" t="s">
        <v>19</v>
      </c>
      <c r="K20" s="35"/>
      <c r="L20" s="103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04" t="s">
        <v>31</v>
      </c>
      <c r="F21" s="35"/>
      <c r="G21" s="35"/>
      <c r="H21" s="35"/>
      <c r="I21" s="102" t="s">
        <v>27</v>
      </c>
      <c r="J21" s="104" t="s">
        <v>19</v>
      </c>
      <c r="K21" s="35"/>
      <c r="L21" s="103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3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02" t="s">
        <v>33</v>
      </c>
      <c r="E23" s="35"/>
      <c r="F23" s="35"/>
      <c r="G23" s="35"/>
      <c r="H23" s="35"/>
      <c r="I23" s="102" t="s">
        <v>25</v>
      </c>
      <c r="J23" s="104" t="str">
        <f>IF('Rekapitulace stavby'!AN19="","",'Rekapitulace stavby'!AN19)</f>
        <v/>
      </c>
      <c r="K23" s="35"/>
      <c r="L23" s="103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04" t="str">
        <f>IF('Rekapitulace stavby'!E20="","",'Rekapitulace stavby'!E20)</f>
        <v xml:space="preserve"> </v>
      </c>
      <c r="F24" s="35"/>
      <c r="G24" s="35"/>
      <c r="H24" s="35"/>
      <c r="I24" s="102" t="s">
        <v>27</v>
      </c>
      <c r="J24" s="104" t="str">
        <f>IF('Rekapitulace stavby'!AN20="","",'Rekapitulace stavby'!AN20)</f>
        <v/>
      </c>
      <c r="K24" s="35"/>
      <c r="L24" s="103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3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02" t="s">
        <v>34</v>
      </c>
      <c r="E26" s="35"/>
      <c r="F26" s="35"/>
      <c r="G26" s="35"/>
      <c r="H26" s="35"/>
      <c r="I26" s="35"/>
      <c r="J26" s="35"/>
      <c r="K26" s="35"/>
      <c r="L26" s="103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06"/>
      <c r="B27" s="107"/>
      <c r="C27" s="106"/>
      <c r="D27" s="106"/>
      <c r="E27" s="298" t="s">
        <v>19</v>
      </c>
      <c r="F27" s="298"/>
      <c r="G27" s="298"/>
      <c r="H27" s="298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3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109"/>
      <c r="E29" s="109"/>
      <c r="F29" s="109"/>
      <c r="G29" s="109"/>
      <c r="H29" s="109"/>
      <c r="I29" s="109"/>
      <c r="J29" s="109"/>
      <c r="K29" s="109"/>
      <c r="L29" s="103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10" t="s">
        <v>36</v>
      </c>
      <c r="E30" s="35"/>
      <c r="F30" s="35"/>
      <c r="G30" s="35"/>
      <c r="H30" s="35"/>
      <c r="I30" s="35"/>
      <c r="J30" s="111">
        <f>ROUND(J105,2)</f>
        <v>0</v>
      </c>
      <c r="K30" s="35"/>
      <c r="L30" s="103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0"/>
      <c r="C31" s="35"/>
      <c r="D31" s="109"/>
      <c r="E31" s="109"/>
      <c r="F31" s="109"/>
      <c r="G31" s="109"/>
      <c r="H31" s="109"/>
      <c r="I31" s="109"/>
      <c r="J31" s="109"/>
      <c r="K31" s="109"/>
      <c r="L31" s="103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hidden="1">
      <c r="A32" s="35"/>
      <c r="B32" s="40"/>
      <c r="C32" s="35"/>
      <c r="D32" s="35"/>
      <c r="E32" s="35"/>
      <c r="F32" s="112" t="s">
        <v>38</v>
      </c>
      <c r="G32" s="35"/>
      <c r="H32" s="35"/>
      <c r="I32" s="112" t="s">
        <v>37</v>
      </c>
      <c r="J32" s="112" t="s">
        <v>39</v>
      </c>
      <c r="K32" s="35"/>
      <c r="L32" s="103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113" t="s">
        <v>40</v>
      </c>
      <c r="E33" s="102" t="s">
        <v>41</v>
      </c>
      <c r="F33" s="114">
        <f>ROUND((SUM(BE105:BE928)),2)</f>
        <v>0</v>
      </c>
      <c r="G33" s="35"/>
      <c r="H33" s="35"/>
      <c r="I33" s="115">
        <v>0.21</v>
      </c>
      <c r="J33" s="114">
        <f>ROUND(((SUM(BE105:BE928))*I33),2)</f>
        <v>0</v>
      </c>
      <c r="K33" s="35"/>
      <c r="L33" s="103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2" t="s">
        <v>42</v>
      </c>
      <c r="F34" s="114">
        <f>ROUND((SUM(BF105:BF928)),2)</f>
        <v>0</v>
      </c>
      <c r="G34" s="35"/>
      <c r="H34" s="35"/>
      <c r="I34" s="115">
        <v>0.15</v>
      </c>
      <c r="J34" s="114">
        <f>ROUND(((SUM(BF105:BF928))*I34),2)</f>
        <v>0</v>
      </c>
      <c r="K34" s="35"/>
      <c r="L34" s="103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2" t="s">
        <v>43</v>
      </c>
      <c r="F35" s="114">
        <f>ROUND((SUM(BG105:BG928)),2)</f>
        <v>0</v>
      </c>
      <c r="G35" s="35"/>
      <c r="H35" s="35"/>
      <c r="I35" s="115">
        <v>0.21</v>
      </c>
      <c r="J35" s="114">
        <f>0</f>
        <v>0</v>
      </c>
      <c r="K35" s="35"/>
      <c r="L35" s="103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2" t="s">
        <v>44</v>
      </c>
      <c r="F36" s="114">
        <f>ROUND((SUM(BH105:BH928)),2)</f>
        <v>0</v>
      </c>
      <c r="G36" s="35"/>
      <c r="H36" s="35"/>
      <c r="I36" s="115">
        <v>0.15</v>
      </c>
      <c r="J36" s="114">
        <f>0</f>
        <v>0</v>
      </c>
      <c r="K36" s="35"/>
      <c r="L36" s="103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2" t="s">
        <v>45</v>
      </c>
      <c r="F37" s="114">
        <f>ROUND((SUM(BI105:BI928)),2)</f>
        <v>0</v>
      </c>
      <c r="G37" s="35"/>
      <c r="H37" s="35"/>
      <c r="I37" s="115">
        <v>0</v>
      </c>
      <c r="J37" s="114">
        <f>0</f>
        <v>0</v>
      </c>
      <c r="K37" s="35"/>
      <c r="L37" s="103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3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16"/>
      <c r="D39" s="117" t="s">
        <v>46</v>
      </c>
      <c r="E39" s="118"/>
      <c r="F39" s="118"/>
      <c r="G39" s="119" t="s">
        <v>47</v>
      </c>
      <c r="H39" s="120" t="s">
        <v>48</v>
      </c>
      <c r="I39" s="118"/>
      <c r="J39" s="121">
        <f>SUM(J30:J37)</f>
        <v>0</v>
      </c>
      <c r="K39" s="122"/>
      <c r="L39" s="103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3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2" hidden="1"/>
    <row r="42" ht="12" hidden="1"/>
    <row r="43" ht="12" hidden="1"/>
    <row r="44" spans="1:31" s="2" customFormat="1" ht="6.95" customHeight="1">
      <c r="A44" s="35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3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83</v>
      </c>
      <c r="D45" s="37"/>
      <c r="E45" s="37"/>
      <c r="F45" s="37"/>
      <c r="G45" s="37"/>
      <c r="H45" s="37"/>
      <c r="I45" s="37"/>
      <c r="J45" s="37"/>
      <c r="K45" s="37"/>
      <c r="L45" s="103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3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3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290" t="str">
        <f>E7</f>
        <v>BD Malostranská 34 Šenov u Nového Jičína - úprava</v>
      </c>
      <c r="F48" s="291"/>
      <c r="G48" s="291"/>
      <c r="H48" s="291"/>
      <c r="I48" s="37"/>
      <c r="J48" s="37"/>
      <c r="K48" s="37"/>
      <c r="L48" s="103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81</v>
      </c>
      <c r="D49" s="37"/>
      <c r="E49" s="37"/>
      <c r="F49" s="37"/>
      <c r="G49" s="37"/>
      <c r="H49" s="37"/>
      <c r="I49" s="37"/>
      <c r="J49" s="37"/>
      <c r="K49" s="37"/>
      <c r="L49" s="103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74" t="str">
        <f>E9</f>
        <v>01 - Stavební práce - zateplení</v>
      </c>
      <c r="F50" s="289"/>
      <c r="G50" s="289"/>
      <c r="H50" s="289"/>
      <c r="I50" s="37"/>
      <c r="J50" s="37"/>
      <c r="K50" s="37"/>
      <c r="L50" s="103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3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Malostranská 34, Šenov u NJ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3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3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24</v>
      </c>
      <c r="D54" s="37"/>
      <c r="E54" s="37"/>
      <c r="F54" s="28" t="str">
        <f>E15</f>
        <v xml:space="preserve"> </v>
      </c>
      <c r="G54" s="37"/>
      <c r="H54" s="37"/>
      <c r="I54" s="30" t="s">
        <v>30</v>
      </c>
      <c r="J54" s="33" t="str">
        <f>E21</f>
        <v>UniProjekt, projekčníkancelář</v>
      </c>
      <c r="K54" s="37"/>
      <c r="L54" s="103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33</v>
      </c>
      <c r="J55" s="33" t="str">
        <f>E24</f>
        <v xml:space="preserve"> </v>
      </c>
      <c r="K55" s="37"/>
      <c r="L55" s="103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3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27" t="s">
        <v>84</v>
      </c>
      <c r="D57" s="128"/>
      <c r="E57" s="128"/>
      <c r="F57" s="128"/>
      <c r="G57" s="128"/>
      <c r="H57" s="128"/>
      <c r="I57" s="128"/>
      <c r="J57" s="129" t="s">
        <v>85</v>
      </c>
      <c r="K57" s="128"/>
      <c r="L57" s="103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3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0" t="s">
        <v>68</v>
      </c>
      <c r="D59" s="37"/>
      <c r="E59" s="37"/>
      <c r="F59" s="37"/>
      <c r="G59" s="37"/>
      <c r="H59" s="37"/>
      <c r="I59" s="37"/>
      <c r="J59" s="78">
        <f>J105</f>
        <v>0</v>
      </c>
      <c r="K59" s="37"/>
      <c r="L59" s="103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86</v>
      </c>
    </row>
    <row r="60" spans="2:12" s="9" customFormat="1" ht="24.95" customHeight="1">
      <c r="B60" s="131"/>
      <c r="C60" s="132"/>
      <c r="D60" s="133" t="s">
        <v>87</v>
      </c>
      <c r="E60" s="134"/>
      <c r="F60" s="134"/>
      <c r="G60" s="134"/>
      <c r="H60" s="134"/>
      <c r="I60" s="134"/>
      <c r="J60" s="135">
        <f>J106</f>
        <v>0</v>
      </c>
      <c r="K60" s="132"/>
      <c r="L60" s="136"/>
    </row>
    <row r="61" spans="2:12" s="10" customFormat="1" ht="19.9" customHeight="1">
      <c r="B61" s="137"/>
      <c r="C61" s="138"/>
      <c r="D61" s="139" t="s">
        <v>88</v>
      </c>
      <c r="E61" s="140"/>
      <c r="F61" s="140"/>
      <c r="G61" s="140"/>
      <c r="H61" s="140"/>
      <c r="I61" s="140"/>
      <c r="J61" s="141">
        <f>J107</f>
        <v>0</v>
      </c>
      <c r="K61" s="138"/>
      <c r="L61" s="142"/>
    </row>
    <row r="62" spans="2:12" s="10" customFormat="1" ht="19.9" customHeight="1">
      <c r="B62" s="137"/>
      <c r="C62" s="138"/>
      <c r="D62" s="139" t="s">
        <v>89</v>
      </c>
      <c r="E62" s="140"/>
      <c r="F62" s="140"/>
      <c r="G62" s="140"/>
      <c r="H62" s="140"/>
      <c r="I62" s="140"/>
      <c r="J62" s="141">
        <f>J167</f>
        <v>0</v>
      </c>
      <c r="K62" s="138"/>
      <c r="L62" s="142"/>
    </row>
    <row r="63" spans="2:12" s="10" customFormat="1" ht="19.9" customHeight="1">
      <c r="B63" s="137"/>
      <c r="C63" s="138"/>
      <c r="D63" s="139" t="s">
        <v>90</v>
      </c>
      <c r="E63" s="140"/>
      <c r="F63" s="140"/>
      <c r="G63" s="140"/>
      <c r="H63" s="140"/>
      <c r="I63" s="140"/>
      <c r="J63" s="141">
        <f>J173</f>
        <v>0</v>
      </c>
      <c r="K63" s="138"/>
      <c r="L63" s="142"/>
    </row>
    <row r="64" spans="2:12" s="10" customFormat="1" ht="19.9" customHeight="1">
      <c r="B64" s="137"/>
      <c r="C64" s="138"/>
      <c r="D64" s="139" t="s">
        <v>91</v>
      </c>
      <c r="E64" s="140"/>
      <c r="F64" s="140"/>
      <c r="G64" s="140"/>
      <c r="H64" s="140"/>
      <c r="I64" s="140"/>
      <c r="J64" s="141">
        <f>J178</f>
        <v>0</v>
      </c>
      <c r="K64" s="138"/>
      <c r="L64" s="142"/>
    </row>
    <row r="65" spans="2:12" s="10" customFormat="1" ht="19.9" customHeight="1">
      <c r="B65" s="137"/>
      <c r="C65" s="138"/>
      <c r="D65" s="139" t="s">
        <v>92</v>
      </c>
      <c r="E65" s="140"/>
      <c r="F65" s="140"/>
      <c r="G65" s="140"/>
      <c r="H65" s="140"/>
      <c r="I65" s="140"/>
      <c r="J65" s="141">
        <f>J487</f>
        <v>0</v>
      </c>
      <c r="K65" s="138"/>
      <c r="L65" s="142"/>
    </row>
    <row r="66" spans="2:12" s="10" customFormat="1" ht="19.9" customHeight="1">
      <c r="B66" s="137"/>
      <c r="C66" s="138"/>
      <c r="D66" s="139" t="s">
        <v>93</v>
      </c>
      <c r="E66" s="140"/>
      <c r="F66" s="140"/>
      <c r="G66" s="140"/>
      <c r="H66" s="140"/>
      <c r="I66" s="140"/>
      <c r="J66" s="141">
        <f>J500</f>
        <v>0</v>
      </c>
      <c r="K66" s="138"/>
      <c r="L66" s="142"/>
    </row>
    <row r="67" spans="2:12" s="10" customFormat="1" ht="19.9" customHeight="1">
      <c r="B67" s="137"/>
      <c r="C67" s="138"/>
      <c r="D67" s="139" t="s">
        <v>94</v>
      </c>
      <c r="E67" s="140"/>
      <c r="F67" s="140"/>
      <c r="G67" s="140"/>
      <c r="H67" s="140"/>
      <c r="I67" s="140"/>
      <c r="J67" s="141">
        <f>J642</f>
        <v>0</v>
      </c>
      <c r="K67" s="138"/>
      <c r="L67" s="142"/>
    </row>
    <row r="68" spans="2:12" s="10" customFormat="1" ht="19.9" customHeight="1">
      <c r="B68" s="137"/>
      <c r="C68" s="138"/>
      <c r="D68" s="139" t="s">
        <v>95</v>
      </c>
      <c r="E68" s="140"/>
      <c r="F68" s="140"/>
      <c r="G68" s="140"/>
      <c r="H68" s="140"/>
      <c r="I68" s="140"/>
      <c r="J68" s="141">
        <f>J676</f>
        <v>0</v>
      </c>
      <c r="K68" s="138"/>
      <c r="L68" s="142"/>
    </row>
    <row r="69" spans="2:12" s="9" customFormat="1" ht="24.95" customHeight="1">
      <c r="B69" s="131"/>
      <c r="C69" s="132"/>
      <c r="D69" s="133" t="s">
        <v>96</v>
      </c>
      <c r="E69" s="134"/>
      <c r="F69" s="134"/>
      <c r="G69" s="134"/>
      <c r="H69" s="134"/>
      <c r="I69" s="134"/>
      <c r="J69" s="135">
        <f>J679</f>
        <v>0</v>
      </c>
      <c r="K69" s="132"/>
      <c r="L69" s="136"/>
    </row>
    <row r="70" spans="2:12" s="10" customFormat="1" ht="19.9" customHeight="1">
      <c r="B70" s="137"/>
      <c r="C70" s="138"/>
      <c r="D70" s="139" t="s">
        <v>97</v>
      </c>
      <c r="E70" s="140"/>
      <c r="F70" s="140"/>
      <c r="G70" s="140"/>
      <c r="H70" s="140"/>
      <c r="I70" s="140"/>
      <c r="J70" s="141">
        <f>J680</f>
        <v>0</v>
      </c>
      <c r="K70" s="138"/>
      <c r="L70" s="142"/>
    </row>
    <row r="71" spans="2:12" s="10" customFormat="1" ht="19.9" customHeight="1">
      <c r="B71" s="137"/>
      <c r="C71" s="138"/>
      <c r="D71" s="139" t="s">
        <v>98</v>
      </c>
      <c r="E71" s="140"/>
      <c r="F71" s="140"/>
      <c r="G71" s="140"/>
      <c r="H71" s="140"/>
      <c r="I71" s="140"/>
      <c r="J71" s="141">
        <f>J693</f>
        <v>0</v>
      </c>
      <c r="K71" s="138"/>
      <c r="L71" s="142"/>
    </row>
    <row r="72" spans="2:12" s="10" customFormat="1" ht="19.9" customHeight="1">
      <c r="B72" s="137"/>
      <c r="C72" s="138"/>
      <c r="D72" s="139" t="s">
        <v>99</v>
      </c>
      <c r="E72" s="140"/>
      <c r="F72" s="140"/>
      <c r="G72" s="140"/>
      <c r="H72" s="140"/>
      <c r="I72" s="140"/>
      <c r="J72" s="141">
        <f>J727</f>
        <v>0</v>
      </c>
      <c r="K72" s="138"/>
      <c r="L72" s="142"/>
    </row>
    <row r="73" spans="2:12" s="10" customFormat="1" ht="19.9" customHeight="1">
      <c r="B73" s="137"/>
      <c r="C73" s="138"/>
      <c r="D73" s="139" t="s">
        <v>100</v>
      </c>
      <c r="E73" s="140"/>
      <c r="F73" s="140"/>
      <c r="G73" s="140"/>
      <c r="H73" s="140"/>
      <c r="I73" s="140"/>
      <c r="J73" s="141">
        <f>J769</f>
        <v>0</v>
      </c>
      <c r="K73" s="138"/>
      <c r="L73" s="142"/>
    </row>
    <row r="74" spans="2:12" s="10" customFormat="1" ht="19.9" customHeight="1">
      <c r="B74" s="137"/>
      <c r="C74" s="138"/>
      <c r="D74" s="139" t="s">
        <v>101</v>
      </c>
      <c r="E74" s="140"/>
      <c r="F74" s="140"/>
      <c r="G74" s="140"/>
      <c r="H74" s="140"/>
      <c r="I74" s="140"/>
      <c r="J74" s="141">
        <f>J841</f>
        <v>0</v>
      </c>
      <c r="K74" s="138"/>
      <c r="L74" s="142"/>
    </row>
    <row r="75" spans="2:12" s="10" customFormat="1" ht="19.9" customHeight="1">
      <c r="B75" s="137"/>
      <c r="C75" s="138"/>
      <c r="D75" s="139" t="s">
        <v>102</v>
      </c>
      <c r="E75" s="140"/>
      <c r="F75" s="140"/>
      <c r="G75" s="140"/>
      <c r="H75" s="140"/>
      <c r="I75" s="140"/>
      <c r="J75" s="141">
        <f>J854</f>
        <v>0</v>
      </c>
      <c r="K75" s="138"/>
      <c r="L75" s="142"/>
    </row>
    <row r="76" spans="2:12" s="10" customFormat="1" ht="19.9" customHeight="1">
      <c r="B76" s="137"/>
      <c r="C76" s="138"/>
      <c r="D76" s="139" t="s">
        <v>103</v>
      </c>
      <c r="E76" s="140"/>
      <c r="F76" s="140"/>
      <c r="G76" s="140"/>
      <c r="H76" s="140"/>
      <c r="I76" s="140"/>
      <c r="J76" s="141">
        <f>J859</f>
        <v>0</v>
      </c>
      <c r="K76" s="138"/>
      <c r="L76" s="142"/>
    </row>
    <row r="77" spans="2:12" s="10" customFormat="1" ht="19.9" customHeight="1">
      <c r="B77" s="137"/>
      <c r="C77" s="138"/>
      <c r="D77" s="139" t="s">
        <v>104</v>
      </c>
      <c r="E77" s="140"/>
      <c r="F77" s="140"/>
      <c r="G77" s="140"/>
      <c r="H77" s="140"/>
      <c r="I77" s="140"/>
      <c r="J77" s="141">
        <f>J867</f>
        <v>0</v>
      </c>
      <c r="K77" s="138"/>
      <c r="L77" s="142"/>
    </row>
    <row r="78" spans="2:12" s="10" customFormat="1" ht="19.9" customHeight="1">
      <c r="B78" s="137"/>
      <c r="C78" s="138"/>
      <c r="D78" s="139" t="s">
        <v>105</v>
      </c>
      <c r="E78" s="140"/>
      <c r="F78" s="140"/>
      <c r="G78" s="140"/>
      <c r="H78" s="140"/>
      <c r="I78" s="140"/>
      <c r="J78" s="141">
        <f>J879</f>
        <v>0</v>
      </c>
      <c r="K78" s="138"/>
      <c r="L78" s="142"/>
    </row>
    <row r="79" spans="2:12" s="9" customFormat="1" ht="24.95" customHeight="1">
      <c r="B79" s="131"/>
      <c r="C79" s="132"/>
      <c r="D79" s="133" t="s">
        <v>106</v>
      </c>
      <c r="E79" s="134"/>
      <c r="F79" s="134"/>
      <c r="G79" s="134"/>
      <c r="H79" s="134"/>
      <c r="I79" s="134"/>
      <c r="J79" s="135">
        <f>J881</f>
        <v>0</v>
      </c>
      <c r="K79" s="132"/>
      <c r="L79" s="136"/>
    </row>
    <row r="80" spans="2:12" s="10" customFormat="1" ht="19.9" customHeight="1">
      <c r="B80" s="137"/>
      <c r="C80" s="138"/>
      <c r="D80" s="139" t="s">
        <v>107</v>
      </c>
      <c r="E80" s="140"/>
      <c r="F80" s="140"/>
      <c r="G80" s="140"/>
      <c r="H80" s="140"/>
      <c r="I80" s="140"/>
      <c r="J80" s="141">
        <f>J882</f>
        <v>0</v>
      </c>
      <c r="K80" s="138"/>
      <c r="L80" s="142"/>
    </row>
    <row r="81" spans="2:12" s="10" customFormat="1" ht="19.9" customHeight="1">
      <c r="B81" s="137"/>
      <c r="C81" s="138"/>
      <c r="D81" s="139" t="s">
        <v>108</v>
      </c>
      <c r="E81" s="140"/>
      <c r="F81" s="140"/>
      <c r="G81" s="140"/>
      <c r="H81" s="140"/>
      <c r="I81" s="140"/>
      <c r="J81" s="141">
        <f>J886</f>
        <v>0</v>
      </c>
      <c r="K81" s="138"/>
      <c r="L81" s="142"/>
    </row>
    <row r="82" spans="2:12" s="9" customFormat="1" ht="24.95" customHeight="1">
      <c r="B82" s="131"/>
      <c r="C82" s="132"/>
      <c r="D82" s="133" t="s">
        <v>109</v>
      </c>
      <c r="E82" s="134"/>
      <c r="F82" s="134"/>
      <c r="G82" s="134"/>
      <c r="H82" s="134"/>
      <c r="I82" s="134"/>
      <c r="J82" s="135">
        <f>J893</f>
        <v>0</v>
      </c>
      <c r="K82" s="132"/>
      <c r="L82" s="136"/>
    </row>
    <row r="83" spans="2:12" s="10" customFormat="1" ht="19.9" customHeight="1">
      <c r="B83" s="137"/>
      <c r="C83" s="138"/>
      <c r="D83" s="139" t="s">
        <v>110</v>
      </c>
      <c r="E83" s="140"/>
      <c r="F83" s="140"/>
      <c r="G83" s="140"/>
      <c r="H83" s="140"/>
      <c r="I83" s="140"/>
      <c r="J83" s="141">
        <f>J920</f>
        <v>0</v>
      </c>
      <c r="K83" s="138"/>
      <c r="L83" s="142"/>
    </row>
    <row r="84" spans="2:12" s="10" customFormat="1" ht="19.9" customHeight="1">
      <c r="B84" s="137"/>
      <c r="C84" s="138"/>
      <c r="D84" s="139" t="s">
        <v>111</v>
      </c>
      <c r="E84" s="140"/>
      <c r="F84" s="140"/>
      <c r="G84" s="140"/>
      <c r="H84" s="140"/>
      <c r="I84" s="140"/>
      <c r="J84" s="141">
        <f>J923</f>
        <v>0</v>
      </c>
      <c r="K84" s="138"/>
      <c r="L84" s="142"/>
    </row>
    <row r="85" spans="2:12" s="10" customFormat="1" ht="19.9" customHeight="1">
      <c r="B85" s="137"/>
      <c r="C85" s="138"/>
      <c r="D85" s="139" t="s">
        <v>112</v>
      </c>
      <c r="E85" s="140"/>
      <c r="F85" s="140"/>
      <c r="G85" s="140"/>
      <c r="H85" s="140"/>
      <c r="I85" s="140"/>
      <c r="J85" s="141">
        <f>J926</f>
        <v>0</v>
      </c>
      <c r="K85" s="138"/>
      <c r="L85" s="142"/>
    </row>
    <row r="86" spans="1:31" s="2" customFormat="1" ht="21.7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3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103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91" spans="1:31" s="2" customFormat="1" ht="6.95" customHeight="1">
      <c r="A91" s="35"/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103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4.95" customHeight="1">
      <c r="A92" s="35"/>
      <c r="B92" s="36"/>
      <c r="C92" s="24" t="s">
        <v>113</v>
      </c>
      <c r="D92" s="37"/>
      <c r="E92" s="37"/>
      <c r="F92" s="37"/>
      <c r="G92" s="37"/>
      <c r="H92" s="37"/>
      <c r="I92" s="37"/>
      <c r="J92" s="37"/>
      <c r="K92" s="37"/>
      <c r="L92" s="103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6.9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103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2" customHeight="1">
      <c r="A94" s="35"/>
      <c r="B94" s="36"/>
      <c r="C94" s="30" t="s">
        <v>16</v>
      </c>
      <c r="D94" s="37"/>
      <c r="E94" s="37"/>
      <c r="F94" s="37"/>
      <c r="G94" s="37"/>
      <c r="H94" s="37"/>
      <c r="I94" s="37"/>
      <c r="J94" s="37"/>
      <c r="K94" s="37"/>
      <c r="L94" s="103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6.5" customHeight="1">
      <c r="A95" s="35"/>
      <c r="B95" s="36"/>
      <c r="C95" s="37"/>
      <c r="D95" s="37"/>
      <c r="E95" s="290" t="str">
        <f>E7</f>
        <v>BD Malostranská 34 Šenov u Nového Jičína - úprava</v>
      </c>
      <c r="F95" s="291"/>
      <c r="G95" s="291"/>
      <c r="H95" s="291"/>
      <c r="I95" s="37"/>
      <c r="J95" s="37"/>
      <c r="K95" s="37"/>
      <c r="L95" s="103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2" customHeight="1">
      <c r="A96" s="35"/>
      <c r="B96" s="36"/>
      <c r="C96" s="30" t="s">
        <v>81</v>
      </c>
      <c r="D96" s="37"/>
      <c r="E96" s="37"/>
      <c r="F96" s="37"/>
      <c r="G96" s="37"/>
      <c r="H96" s="37"/>
      <c r="I96" s="37"/>
      <c r="J96" s="37"/>
      <c r="K96" s="37"/>
      <c r="L96" s="103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6.5" customHeight="1">
      <c r="A97" s="35"/>
      <c r="B97" s="36"/>
      <c r="C97" s="37"/>
      <c r="D97" s="37"/>
      <c r="E97" s="274" t="str">
        <f>E9</f>
        <v>01 - Stavební práce - zateplení</v>
      </c>
      <c r="F97" s="289"/>
      <c r="G97" s="289"/>
      <c r="H97" s="289"/>
      <c r="I97" s="37"/>
      <c r="J97" s="37"/>
      <c r="K97" s="37"/>
      <c r="L97" s="103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103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12" customHeight="1">
      <c r="A99" s="35"/>
      <c r="B99" s="36"/>
      <c r="C99" s="30" t="s">
        <v>21</v>
      </c>
      <c r="D99" s="37"/>
      <c r="E99" s="37"/>
      <c r="F99" s="28" t="str">
        <f>F12</f>
        <v>Malostranská 34, Šenov u NJ</v>
      </c>
      <c r="G99" s="37"/>
      <c r="H99" s="37"/>
      <c r="I99" s="30" t="s">
        <v>23</v>
      </c>
      <c r="J99" s="60" t="str">
        <f>IF(J12="","",J12)</f>
        <v>Vyplň údaj</v>
      </c>
      <c r="K99" s="37"/>
      <c r="L99" s="103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103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25.7" customHeight="1">
      <c r="A101" s="35"/>
      <c r="B101" s="36"/>
      <c r="C101" s="30" t="s">
        <v>24</v>
      </c>
      <c r="D101" s="37"/>
      <c r="E101" s="37"/>
      <c r="F101" s="28" t="str">
        <f>E15</f>
        <v xml:space="preserve"> </v>
      </c>
      <c r="G101" s="37"/>
      <c r="H101" s="37"/>
      <c r="I101" s="30" t="s">
        <v>30</v>
      </c>
      <c r="J101" s="33" t="str">
        <f>E21</f>
        <v>UniProjekt, projekčníkancelář</v>
      </c>
      <c r="K101" s="37"/>
      <c r="L101" s="103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15.2" customHeight="1">
      <c r="A102" s="35"/>
      <c r="B102" s="36"/>
      <c r="C102" s="30" t="s">
        <v>28</v>
      </c>
      <c r="D102" s="37"/>
      <c r="E102" s="37"/>
      <c r="F102" s="28" t="str">
        <f>IF(E18="","",E18)</f>
        <v>Vyplň údaj</v>
      </c>
      <c r="G102" s="37"/>
      <c r="H102" s="37"/>
      <c r="I102" s="30" t="s">
        <v>33</v>
      </c>
      <c r="J102" s="33" t="str">
        <f>E24</f>
        <v xml:space="preserve"> </v>
      </c>
      <c r="K102" s="37"/>
      <c r="L102" s="103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10.3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103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11" customFormat="1" ht="29.25" customHeight="1">
      <c r="A104" s="143"/>
      <c r="B104" s="144"/>
      <c r="C104" s="145" t="s">
        <v>114</v>
      </c>
      <c r="D104" s="146" t="s">
        <v>55</v>
      </c>
      <c r="E104" s="146" t="s">
        <v>51</v>
      </c>
      <c r="F104" s="146" t="s">
        <v>52</v>
      </c>
      <c r="G104" s="146" t="s">
        <v>115</v>
      </c>
      <c r="H104" s="146" t="s">
        <v>116</v>
      </c>
      <c r="I104" s="146" t="s">
        <v>117</v>
      </c>
      <c r="J104" s="146" t="s">
        <v>85</v>
      </c>
      <c r="K104" s="147" t="s">
        <v>118</v>
      </c>
      <c r="L104" s="148"/>
      <c r="M104" s="69" t="s">
        <v>19</v>
      </c>
      <c r="N104" s="70" t="s">
        <v>40</v>
      </c>
      <c r="O104" s="70" t="s">
        <v>119</v>
      </c>
      <c r="P104" s="70" t="s">
        <v>120</v>
      </c>
      <c r="Q104" s="70" t="s">
        <v>121</v>
      </c>
      <c r="R104" s="70" t="s">
        <v>122</v>
      </c>
      <c r="S104" s="70" t="s">
        <v>123</v>
      </c>
      <c r="T104" s="71" t="s">
        <v>124</v>
      </c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</row>
    <row r="105" spans="1:63" s="2" customFormat="1" ht="22.9" customHeight="1">
      <c r="A105" s="35"/>
      <c r="B105" s="36"/>
      <c r="C105" s="76" t="s">
        <v>125</v>
      </c>
      <c r="D105" s="37"/>
      <c r="E105" s="37"/>
      <c r="F105" s="37"/>
      <c r="G105" s="37"/>
      <c r="H105" s="37"/>
      <c r="I105" s="37"/>
      <c r="J105" s="149">
        <f>BK105</f>
        <v>0</v>
      </c>
      <c r="K105" s="37"/>
      <c r="L105" s="40"/>
      <c r="M105" s="72"/>
      <c r="N105" s="150"/>
      <c r="O105" s="73"/>
      <c r="P105" s="151">
        <f>P106+P679+P881+P893</f>
        <v>0</v>
      </c>
      <c r="Q105" s="73"/>
      <c r="R105" s="151">
        <f>R106+R679+R881+R893</f>
        <v>86.17372026</v>
      </c>
      <c r="S105" s="73"/>
      <c r="T105" s="152">
        <f>T106+T679+T881+T893</f>
        <v>37.5330071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69</v>
      </c>
      <c r="AU105" s="18" t="s">
        <v>86</v>
      </c>
      <c r="BK105" s="153">
        <f>BK106+BK679+BK881+BK893</f>
        <v>0</v>
      </c>
    </row>
    <row r="106" spans="2:63" s="12" customFormat="1" ht="25.9" customHeight="1">
      <c r="B106" s="154"/>
      <c r="C106" s="155"/>
      <c r="D106" s="156" t="s">
        <v>69</v>
      </c>
      <c r="E106" s="157" t="s">
        <v>126</v>
      </c>
      <c r="F106" s="157" t="s">
        <v>127</v>
      </c>
      <c r="G106" s="155"/>
      <c r="H106" s="155"/>
      <c r="I106" s="158"/>
      <c r="J106" s="159">
        <f>BK106</f>
        <v>0</v>
      </c>
      <c r="K106" s="155"/>
      <c r="L106" s="160"/>
      <c r="M106" s="161"/>
      <c r="N106" s="162"/>
      <c r="O106" s="162"/>
      <c r="P106" s="163">
        <f>P107+P167+P173+P178+P487+P500+P642+P676</f>
        <v>0</v>
      </c>
      <c r="Q106" s="162"/>
      <c r="R106" s="163">
        <f>R107+R167+R173+R178+R487+R500+R642+R676</f>
        <v>81.72153034</v>
      </c>
      <c r="S106" s="162"/>
      <c r="T106" s="164">
        <f>T107+T167+T173+T178+T487+T500+T642+T676</f>
        <v>35.214047</v>
      </c>
      <c r="AR106" s="165" t="s">
        <v>78</v>
      </c>
      <c r="AT106" s="166" t="s">
        <v>69</v>
      </c>
      <c r="AU106" s="166" t="s">
        <v>70</v>
      </c>
      <c r="AY106" s="165" t="s">
        <v>128</v>
      </c>
      <c r="BK106" s="167">
        <f>BK107+BK167+BK173+BK178+BK487+BK500+BK642+BK676</f>
        <v>0</v>
      </c>
    </row>
    <row r="107" spans="2:63" s="12" customFormat="1" ht="22.9" customHeight="1">
      <c r="B107" s="154"/>
      <c r="C107" s="155"/>
      <c r="D107" s="156" t="s">
        <v>69</v>
      </c>
      <c r="E107" s="168" t="s">
        <v>78</v>
      </c>
      <c r="F107" s="168" t="s">
        <v>129</v>
      </c>
      <c r="G107" s="155"/>
      <c r="H107" s="155"/>
      <c r="I107" s="158"/>
      <c r="J107" s="169">
        <f>BK107</f>
        <v>0</v>
      </c>
      <c r="K107" s="155"/>
      <c r="L107" s="160"/>
      <c r="M107" s="161"/>
      <c r="N107" s="162"/>
      <c r="O107" s="162"/>
      <c r="P107" s="163">
        <f>SUM(P108:P166)</f>
        <v>0</v>
      </c>
      <c r="Q107" s="162"/>
      <c r="R107" s="163">
        <f>SUM(R108:R166)</f>
        <v>29.52195</v>
      </c>
      <c r="S107" s="162"/>
      <c r="T107" s="164">
        <f>SUM(T108:T166)</f>
        <v>0</v>
      </c>
      <c r="AR107" s="165" t="s">
        <v>78</v>
      </c>
      <c r="AT107" s="166" t="s">
        <v>69</v>
      </c>
      <c r="AU107" s="166" t="s">
        <v>78</v>
      </c>
      <c r="AY107" s="165" t="s">
        <v>128</v>
      </c>
      <c r="BK107" s="167">
        <f>SUM(BK108:BK166)</f>
        <v>0</v>
      </c>
    </row>
    <row r="108" spans="1:65" s="2" customFormat="1" ht="44.25" customHeight="1">
      <c r="A108" s="35"/>
      <c r="B108" s="36"/>
      <c r="C108" s="170" t="s">
        <v>78</v>
      </c>
      <c r="D108" s="170" t="s">
        <v>130</v>
      </c>
      <c r="E108" s="171" t="s">
        <v>131</v>
      </c>
      <c r="F108" s="172" t="s">
        <v>132</v>
      </c>
      <c r="G108" s="173" t="s">
        <v>133</v>
      </c>
      <c r="H108" s="174">
        <v>10.632</v>
      </c>
      <c r="I108" s="175"/>
      <c r="J108" s="176">
        <f>ROUND(I108*H108,2)</f>
        <v>0</v>
      </c>
      <c r="K108" s="172" t="s">
        <v>134</v>
      </c>
      <c r="L108" s="40"/>
      <c r="M108" s="177" t="s">
        <v>19</v>
      </c>
      <c r="N108" s="178" t="s">
        <v>42</v>
      </c>
      <c r="O108" s="65"/>
      <c r="P108" s="179">
        <f>O108*H108</f>
        <v>0</v>
      </c>
      <c r="Q108" s="179">
        <v>0</v>
      </c>
      <c r="R108" s="179">
        <f>Q108*H108</f>
        <v>0</v>
      </c>
      <c r="S108" s="179">
        <v>0</v>
      </c>
      <c r="T108" s="180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1" t="s">
        <v>135</v>
      </c>
      <c r="AT108" s="181" t="s">
        <v>130</v>
      </c>
      <c r="AU108" s="181" t="s">
        <v>136</v>
      </c>
      <c r="AY108" s="18" t="s">
        <v>128</v>
      </c>
      <c r="BE108" s="182">
        <f>IF(N108="základní",J108,0)</f>
        <v>0</v>
      </c>
      <c r="BF108" s="182">
        <f>IF(N108="snížená",J108,0)</f>
        <v>0</v>
      </c>
      <c r="BG108" s="182">
        <f>IF(N108="zákl. přenesená",J108,0)</f>
        <v>0</v>
      </c>
      <c r="BH108" s="182">
        <f>IF(N108="sníž. přenesená",J108,0)</f>
        <v>0</v>
      </c>
      <c r="BI108" s="182">
        <f>IF(N108="nulová",J108,0)</f>
        <v>0</v>
      </c>
      <c r="BJ108" s="18" t="s">
        <v>136</v>
      </c>
      <c r="BK108" s="182">
        <f>ROUND(I108*H108,2)</f>
        <v>0</v>
      </c>
      <c r="BL108" s="18" t="s">
        <v>135</v>
      </c>
      <c r="BM108" s="181" t="s">
        <v>137</v>
      </c>
    </row>
    <row r="109" spans="1:47" s="2" customFormat="1" ht="12">
      <c r="A109" s="35"/>
      <c r="B109" s="36"/>
      <c r="C109" s="37"/>
      <c r="D109" s="183" t="s">
        <v>138</v>
      </c>
      <c r="E109" s="37"/>
      <c r="F109" s="184" t="s">
        <v>139</v>
      </c>
      <c r="G109" s="37"/>
      <c r="H109" s="37"/>
      <c r="I109" s="185"/>
      <c r="J109" s="37"/>
      <c r="K109" s="37"/>
      <c r="L109" s="40"/>
      <c r="M109" s="186"/>
      <c r="N109" s="187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138</v>
      </c>
      <c r="AU109" s="18" t="s">
        <v>136</v>
      </c>
    </row>
    <row r="110" spans="2:51" s="13" customFormat="1" ht="12">
      <c r="B110" s="188"/>
      <c r="C110" s="189"/>
      <c r="D110" s="190" t="s">
        <v>140</v>
      </c>
      <c r="E110" s="191" t="s">
        <v>19</v>
      </c>
      <c r="F110" s="192" t="s">
        <v>141</v>
      </c>
      <c r="G110" s="189"/>
      <c r="H110" s="191" t="s">
        <v>19</v>
      </c>
      <c r="I110" s="193"/>
      <c r="J110" s="189"/>
      <c r="K110" s="189"/>
      <c r="L110" s="194"/>
      <c r="M110" s="195"/>
      <c r="N110" s="196"/>
      <c r="O110" s="196"/>
      <c r="P110" s="196"/>
      <c r="Q110" s="196"/>
      <c r="R110" s="196"/>
      <c r="S110" s="196"/>
      <c r="T110" s="197"/>
      <c r="AT110" s="198" t="s">
        <v>140</v>
      </c>
      <c r="AU110" s="198" t="s">
        <v>136</v>
      </c>
      <c r="AV110" s="13" t="s">
        <v>78</v>
      </c>
      <c r="AW110" s="13" t="s">
        <v>32</v>
      </c>
      <c r="AX110" s="13" t="s">
        <v>70</v>
      </c>
      <c r="AY110" s="198" t="s">
        <v>128</v>
      </c>
    </row>
    <row r="111" spans="2:51" s="13" customFormat="1" ht="12">
      <c r="B111" s="188"/>
      <c r="C111" s="189"/>
      <c r="D111" s="190" t="s">
        <v>140</v>
      </c>
      <c r="E111" s="191" t="s">
        <v>19</v>
      </c>
      <c r="F111" s="192" t="s">
        <v>142</v>
      </c>
      <c r="G111" s="189"/>
      <c r="H111" s="191" t="s">
        <v>19</v>
      </c>
      <c r="I111" s="193"/>
      <c r="J111" s="189"/>
      <c r="K111" s="189"/>
      <c r="L111" s="194"/>
      <c r="M111" s="195"/>
      <c r="N111" s="196"/>
      <c r="O111" s="196"/>
      <c r="P111" s="196"/>
      <c r="Q111" s="196"/>
      <c r="R111" s="196"/>
      <c r="S111" s="196"/>
      <c r="T111" s="197"/>
      <c r="AT111" s="198" t="s">
        <v>140</v>
      </c>
      <c r="AU111" s="198" t="s">
        <v>136</v>
      </c>
      <c r="AV111" s="13" t="s">
        <v>78</v>
      </c>
      <c r="AW111" s="13" t="s">
        <v>32</v>
      </c>
      <c r="AX111" s="13" t="s">
        <v>70</v>
      </c>
      <c r="AY111" s="198" t="s">
        <v>128</v>
      </c>
    </row>
    <row r="112" spans="2:51" s="14" customFormat="1" ht="12">
      <c r="B112" s="199"/>
      <c r="C112" s="200"/>
      <c r="D112" s="190" t="s">
        <v>140</v>
      </c>
      <c r="E112" s="201" t="s">
        <v>19</v>
      </c>
      <c r="F112" s="202" t="s">
        <v>143</v>
      </c>
      <c r="G112" s="200"/>
      <c r="H112" s="203">
        <v>3.182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140</v>
      </c>
      <c r="AU112" s="209" t="s">
        <v>136</v>
      </c>
      <c r="AV112" s="14" t="s">
        <v>136</v>
      </c>
      <c r="AW112" s="14" t="s">
        <v>32</v>
      </c>
      <c r="AX112" s="14" t="s">
        <v>70</v>
      </c>
      <c r="AY112" s="209" t="s">
        <v>128</v>
      </c>
    </row>
    <row r="113" spans="2:51" s="13" customFormat="1" ht="12">
      <c r="B113" s="188"/>
      <c r="C113" s="189"/>
      <c r="D113" s="190" t="s">
        <v>140</v>
      </c>
      <c r="E113" s="191" t="s">
        <v>19</v>
      </c>
      <c r="F113" s="192" t="s">
        <v>144</v>
      </c>
      <c r="G113" s="189"/>
      <c r="H113" s="191" t="s">
        <v>19</v>
      </c>
      <c r="I113" s="193"/>
      <c r="J113" s="189"/>
      <c r="K113" s="189"/>
      <c r="L113" s="194"/>
      <c r="M113" s="195"/>
      <c r="N113" s="196"/>
      <c r="O113" s="196"/>
      <c r="P113" s="196"/>
      <c r="Q113" s="196"/>
      <c r="R113" s="196"/>
      <c r="S113" s="196"/>
      <c r="T113" s="197"/>
      <c r="AT113" s="198" t="s">
        <v>140</v>
      </c>
      <c r="AU113" s="198" t="s">
        <v>136</v>
      </c>
      <c r="AV113" s="13" t="s">
        <v>78</v>
      </c>
      <c r="AW113" s="13" t="s">
        <v>32</v>
      </c>
      <c r="AX113" s="13" t="s">
        <v>70</v>
      </c>
      <c r="AY113" s="198" t="s">
        <v>128</v>
      </c>
    </row>
    <row r="114" spans="2:51" s="14" customFormat="1" ht="12">
      <c r="B114" s="199"/>
      <c r="C114" s="200"/>
      <c r="D114" s="190" t="s">
        <v>140</v>
      </c>
      <c r="E114" s="201" t="s">
        <v>19</v>
      </c>
      <c r="F114" s="202" t="s">
        <v>145</v>
      </c>
      <c r="G114" s="200"/>
      <c r="H114" s="203">
        <v>3.112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140</v>
      </c>
      <c r="AU114" s="209" t="s">
        <v>136</v>
      </c>
      <c r="AV114" s="14" t="s">
        <v>136</v>
      </c>
      <c r="AW114" s="14" t="s">
        <v>32</v>
      </c>
      <c r="AX114" s="14" t="s">
        <v>70</v>
      </c>
      <c r="AY114" s="209" t="s">
        <v>128</v>
      </c>
    </row>
    <row r="115" spans="2:51" s="13" customFormat="1" ht="12">
      <c r="B115" s="188"/>
      <c r="C115" s="189"/>
      <c r="D115" s="190" t="s">
        <v>140</v>
      </c>
      <c r="E115" s="191" t="s">
        <v>19</v>
      </c>
      <c r="F115" s="192" t="s">
        <v>146</v>
      </c>
      <c r="G115" s="189"/>
      <c r="H115" s="191" t="s">
        <v>19</v>
      </c>
      <c r="I115" s="193"/>
      <c r="J115" s="189"/>
      <c r="K115" s="189"/>
      <c r="L115" s="194"/>
      <c r="M115" s="195"/>
      <c r="N115" s="196"/>
      <c r="O115" s="196"/>
      <c r="P115" s="196"/>
      <c r="Q115" s="196"/>
      <c r="R115" s="196"/>
      <c r="S115" s="196"/>
      <c r="T115" s="197"/>
      <c r="AT115" s="198" t="s">
        <v>140</v>
      </c>
      <c r="AU115" s="198" t="s">
        <v>136</v>
      </c>
      <c r="AV115" s="13" t="s">
        <v>78</v>
      </c>
      <c r="AW115" s="13" t="s">
        <v>32</v>
      </c>
      <c r="AX115" s="13" t="s">
        <v>70</v>
      </c>
      <c r="AY115" s="198" t="s">
        <v>128</v>
      </c>
    </row>
    <row r="116" spans="2:51" s="14" customFormat="1" ht="12">
      <c r="B116" s="199"/>
      <c r="C116" s="200"/>
      <c r="D116" s="190" t="s">
        <v>140</v>
      </c>
      <c r="E116" s="201" t="s">
        <v>19</v>
      </c>
      <c r="F116" s="202" t="s">
        <v>147</v>
      </c>
      <c r="G116" s="200"/>
      <c r="H116" s="203">
        <v>4.338</v>
      </c>
      <c r="I116" s="204"/>
      <c r="J116" s="200"/>
      <c r="K116" s="200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140</v>
      </c>
      <c r="AU116" s="209" t="s">
        <v>136</v>
      </c>
      <c r="AV116" s="14" t="s">
        <v>136</v>
      </c>
      <c r="AW116" s="14" t="s">
        <v>32</v>
      </c>
      <c r="AX116" s="14" t="s">
        <v>70</v>
      </c>
      <c r="AY116" s="209" t="s">
        <v>128</v>
      </c>
    </row>
    <row r="117" spans="2:51" s="15" customFormat="1" ht="12">
      <c r="B117" s="210"/>
      <c r="C117" s="211"/>
      <c r="D117" s="190" t="s">
        <v>140</v>
      </c>
      <c r="E117" s="212" t="s">
        <v>19</v>
      </c>
      <c r="F117" s="213" t="s">
        <v>148</v>
      </c>
      <c r="G117" s="211"/>
      <c r="H117" s="214">
        <v>10.632</v>
      </c>
      <c r="I117" s="215"/>
      <c r="J117" s="211"/>
      <c r="K117" s="211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140</v>
      </c>
      <c r="AU117" s="220" t="s">
        <v>136</v>
      </c>
      <c r="AV117" s="15" t="s">
        <v>135</v>
      </c>
      <c r="AW117" s="15" t="s">
        <v>32</v>
      </c>
      <c r="AX117" s="15" t="s">
        <v>78</v>
      </c>
      <c r="AY117" s="220" t="s">
        <v>128</v>
      </c>
    </row>
    <row r="118" spans="1:65" s="2" customFormat="1" ht="44.25" customHeight="1">
      <c r="A118" s="35"/>
      <c r="B118" s="36"/>
      <c r="C118" s="170" t="s">
        <v>149</v>
      </c>
      <c r="D118" s="170" t="s">
        <v>130</v>
      </c>
      <c r="E118" s="171" t="s">
        <v>150</v>
      </c>
      <c r="F118" s="172" t="s">
        <v>151</v>
      </c>
      <c r="G118" s="173" t="s">
        <v>133</v>
      </c>
      <c r="H118" s="174">
        <v>1.2</v>
      </c>
      <c r="I118" s="175"/>
      <c r="J118" s="176">
        <f>ROUND(I118*H118,2)</f>
        <v>0</v>
      </c>
      <c r="K118" s="172" t="s">
        <v>134</v>
      </c>
      <c r="L118" s="40"/>
      <c r="M118" s="177" t="s">
        <v>19</v>
      </c>
      <c r="N118" s="178" t="s">
        <v>42</v>
      </c>
      <c r="O118" s="65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1" t="s">
        <v>135</v>
      </c>
      <c r="AT118" s="181" t="s">
        <v>130</v>
      </c>
      <c r="AU118" s="181" t="s">
        <v>136</v>
      </c>
      <c r="AY118" s="18" t="s">
        <v>128</v>
      </c>
      <c r="BE118" s="182">
        <f>IF(N118="základní",J118,0)</f>
        <v>0</v>
      </c>
      <c r="BF118" s="182">
        <f>IF(N118="snížená",J118,0)</f>
        <v>0</v>
      </c>
      <c r="BG118" s="182">
        <f>IF(N118="zákl. přenesená",J118,0)</f>
        <v>0</v>
      </c>
      <c r="BH118" s="182">
        <f>IF(N118="sníž. přenesená",J118,0)</f>
        <v>0</v>
      </c>
      <c r="BI118" s="182">
        <f>IF(N118="nulová",J118,0)</f>
        <v>0</v>
      </c>
      <c r="BJ118" s="18" t="s">
        <v>136</v>
      </c>
      <c r="BK118" s="182">
        <f>ROUND(I118*H118,2)</f>
        <v>0</v>
      </c>
      <c r="BL118" s="18" t="s">
        <v>135</v>
      </c>
      <c r="BM118" s="181" t="s">
        <v>152</v>
      </c>
    </row>
    <row r="119" spans="1:47" s="2" customFormat="1" ht="12">
      <c r="A119" s="35"/>
      <c r="B119" s="36"/>
      <c r="C119" s="37"/>
      <c r="D119" s="183" t="s">
        <v>138</v>
      </c>
      <c r="E119" s="37"/>
      <c r="F119" s="184" t="s">
        <v>153</v>
      </c>
      <c r="G119" s="37"/>
      <c r="H119" s="37"/>
      <c r="I119" s="185"/>
      <c r="J119" s="37"/>
      <c r="K119" s="37"/>
      <c r="L119" s="40"/>
      <c r="M119" s="186"/>
      <c r="N119" s="187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138</v>
      </c>
      <c r="AU119" s="18" t="s">
        <v>136</v>
      </c>
    </row>
    <row r="120" spans="2:51" s="13" customFormat="1" ht="12">
      <c r="B120" s="188"/>
      <c r="C120" s="189"/>
      <c r="D120" s="190" t="s">
        <v>140</v>
      </c>
      <c r="E120" s="191" t="s">
        <v>19</v>
      </c>
      <c r="F120" s="192" t="s">
        <v>154</v>
      </c>
      <c r="G120" s="189"/>
      <c r="H120" s="191" t="s">
        <v>19</v>
      </c>
      <c r="I120" s="193"/>
      <c r="J120" s="189"/>
      <c r="K120" s="189"/>
      <c r="L120" s="194"/>
      <c r="M120" s="195"/>
      <c r="N120" s="196"/>
      <c r="O120" s="196"/>
      <c r="P120" s="196"/>
      <c r="Q120" s="196"/>
      <c r="R120" s="196"/>
      <c r="S120" s="196"/>
      <c r="T120" s="197"/>
      <c r="AT120" s="198" t="s">
        <v>140</v>
      </c>
      <c r="AU120" s="198" t="s">
        <v>136</v>
      </c>
      <c r="AV120" s="13" t="s">
        <v>78</v>
      </c>
      <c r="AW120" s="13" t="s">
        <v>32</v>
      </c>
      <c r="AX120" s="13" t="s">
        <v>70</v>
      </c>
      <c r="AY120" s="198" t="s">
        <v>128</v>
      </c>
    </row>
    <row r="121" spans="2:51" s="14" customFormat="1" ht="12">
      <c r="B121" s="199"/>
      <c r="C121" s="200"/>
      <c r="D121" s="190" t="s">
        <v>140</v>
      </c>
      <c r="E121" s="201" t="s">
        <v>19</v>
      </c>
      <c r="F121" s="202" t="s">
        <v>155</v>
      </c>
      <c r="G121" s="200"/>
      <c r="H121" s="203">
        <v>1.2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140</v>
      </c>
      <c r="AU121" s="209" t="s">
        <v>136</v>
      </c>
      <c r="AV121" s="14" t="s">
        <v>136</v>
      </c>
      <c r="AW121" s="14" t="s">
        <v>32</v>
      </c>
      <c r="AX121" s="14" t="s">
        <v>78</v>
      </c>
      <c r="AY121" s="209" t="s">
        <v>128</v>
      </c>
    </row>
    <row r="122" spans="1:65" s="2" customFormat="1" ht="44.25" customHeight="1">
      <c r="A122" s="35"/>
      <c r="B122" s="36"/>
      <c r="C122" s="170" t="s">
        <v>156</v>
      </c>
      <c r="D122" s="170" t="s">
        <v>130</v>
      </c>
      <c r="E122" s="171" t="s">
        <v>157</v>
      </c>
      <c r="F122" s="172" t="s">
        <v>158</v>
      </c>
      <c r="G122" s="173" t="s">
        <v>133</v>
      </c>
      <c r="H122" s="174">
        <v>7.2</v>
      </c>
      <c r="I122" s="175"/>
      <c r="J122" s="176">
        <f>ROUND(I122*H122,2)</f>
        <v>0</v>
      </c>
      <c r="K122" s="172" t="s">
        <v>134</v>
      </c>
      <c r="L122" s="40"/>
      <c r="M122" s="177" t="s">
        <v>19</v>
      </c>
      <c r="N122" s="178" t="s">
        <v>42</v>
      </c>
      <c r="O122" s="65"/>
      <c r="P122" s="179">
        <f>O122*H122</f>
        <v>0</v>
      </c>
      <c r="Q122" s="179">
        <v>0</v>
      </c>
      <c r="R122" s="179">
        <f>Q122*H122</f>
        <v>0</v>
      </c>
      <c r="S122" s="179">
        <v>0</v>
      </c>
      <c r="T122" s="180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1" t="s">
        <v>135</v>
      </c>
      <c r="AT122" s="181" t="s">
        <v>130</v>
      </c>
      <c r="AU122" s="181" t="s">
        <v>136</v>
      </c>
      <c r="AY122" s="18" t="s">
        <v>128</v>
      </c>
      <c r="BE122" s="182">
        <f>IF(N122="základní",J122,0)</f>
        <v>0</v>
      </c>
      <c r="BF122" s="182">
        <f>IF(N122="snížená",J122,0)</f>
        <v>0</v>
      </c>
      <c r="BG122" s="182">
        <f>IF(N122="zákl. přenesená",J122,0)</f>
        <v>0</v>
      </c>
      <c r="BH122" s="182">
        <f>IF(N122="sníž. přenesená",J122,0)</f>
        <v>0</v>
      </c>
      <c r="BI122" s="182">
        <f>IF(N122="nulová",J122,0)</f>
        <v>0</v>
      </c>
      <c r="BJ122" s="18" t="s">
        <v>136</v>
      </c>
      <c r="BK122" s="182">
        <f>ROUND(I122*H122,2)</f>
        <v>0</v>
      </c>
      <c r="BL122" s="18" t="s">
        <v>135</v>
      </c>
      <c r="BM122" s="181" t="s">
        <v>159</v>
      </c>
    </row>
    <row r="123" spans="1:47" s="2" customFormat="1" ht="12">
      <c r="A123" s="35"/>
      <c r="B123" s="36"/>
      <c r="C123" s="37"/>
      <c r="D123" s="183" t="s">
        <v>138</v>
      </c>
      <c r="E123" s="37"/>
      <c r="F123" s="184" t="s">
        <v>160</v>
      </c>
      <c r="G123" s="37"/>
      <c r="H123" s="37"/>
      <c r="I123" s="185"/>
      <c r="J123" s="37"/>
      <c r="K123" s="37"/>
      <c r="L123" s="40"/>
      <c r="M123" s="186"/>
      <c r="N123" s="187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138</v>
      </c>
      <c r="AU123" s="18" t="s">
        <v>136</v>
      </c>
    </row>
    <row r="124" spans="2:51" s="13" customFormat="1" ht="22.5">
      <c r="B124" s="188"/>
      <c r="C124" s="189"/>
      <c r="D124" s="190" t="s">
        <v>140</v>
      </c>
      <c r="E124" s="191" t="s">
        <v>19</v>
      </c>
      <c r="F124" s="192" t="s">
        <v>161</v>
      </c>
      <c r="G124" s="189"/>
      <c r="H124" s="191" t="s">
        <v>19</v>
      </c>
      <c r="I124" s="193"/>
      <c r="J124" s="189"/>
      <c r="K124" s="189"/>
      <c r="L124" s="194"/>
      <c r="M124" s="195"/>
      <c r="N124" s="196"/>
      <c r="O124" s="196"/>
      <c r="P124" s="196"/>
      <c r="Q124" s="196"/>
      <c r="R124" s="196"/>
      <c r="S124" s="196"/>
      <c r="T124" s="197"/>
      <c r="AT124" s="198" t="s">
        <v>140</v>
      </c>
      <c r="AU124" s="198" t="s">
        <v>136</v>
      </c>
      <c r="AV124" s="13" t="s">
        <v>78</v>
      </c>
      <c r="AW124" s="13" t="s">
        <v>32</v>
      </c>
      <c r="AX124" s="13" t="s">
        <v>70</v>
      </c>
      <c r="AY124" s="198" t="s">
        <v>128</v>
      </c>
    </row>
    <row r="125" spans="2:51" s="14" customFormat="1" ht="12">
      <c r="B125" s="199"/>
      <c r="C125" s="200"/>
      <c r="D125" s="190" t="s">
        <v>140</v>
      </c>
      <c r="E125" s="201" t="s">
        <v>19</v>
      </c>
      <c r="F125" s="202" t="s">
        <v>162</v>
      </c>
      <c r="G125" s="200"/>
      <c r="H125" s="203">
        <v>7.2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140</v>
      </c>
      <c r="AU125" s="209" t="s">
        <v>136</v>
      </c>
      <c r="AV125" s="14" t="s">
        <v>136</v>
      </c>
      <c r="AW125" s="14" t="s">
        <v>32</v>
      </c>
      <c r="AX125" s="14" t="s">
        <v>78</v>
      </c>
      <c r="AY125" s="209" t="s">
        <v>128</v>
      </c>
    </row>
    <row r="126" spans="1:65" s="2" customFormat="1" ht="62.65" customHeight="1">
      <c r="A126" s="35"/>
      <c r="B126" s="36"/>
      <c r="C126" s="170" t="s">
        <v>136</v>
      </c>
      <c r="D126" s="170" t="s">
        <v>130</v>
      </c>
      <c r="E126" s="171" t="s">
        <v>163</v>
      </c>
      <c r="F126" s="172" t="s">
        <v>164</v>
      </c>
      <c r="G126" s="173" t="s">
        <v>133</v>
      </c>
      <c r="H126" s="174">
        <v>15.432</v>
      </c>
      <c r="I126" s="175"/>
      <c r="J126" s="176">
        <f>ROUND(I126*H126,2)</f>
        <v>0</v>
      </c>
      <c r="K126" s="172" t="s">
        <v>134</v>
      </c>
      <c r="L126" s="40"/>
      <c r="M126" s="177" t="s">
        <v>19</v>
      </c>
      <c r="N126" s="178" t="s">
        <v>42</v>
      </c>
      <c r="O126" s="65"/>
      <c r="P126" s="179">
        <f>O126*H126</f>
        <v>0</v>
      </c>
      <c r="Q126" s="179">
        <v>0</v>
      </c>
      <c r="R126" s="179">
        <f>Q126*H126</f>
        <v>0</v>
      </c>
      <c r="S126" s="179">
        <v>0</v>
      </c>
      <c r="T126" s="180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1" t="s">
        <v>135</v>
      </c>
      <c r="AT126" s="181" t="s">
        <v>130</v>
      </c>
      <c r="AU126" s="181" t="s">
        <v>136</v>
      </c>
      <c r="AY126" s="18" t="s">
        <v>128</v>
      </c>
      <c r="BE126" s="182">
        <f>IF(N126="základní",J126,0)</f>
        <v>0</v>
      </c>
      <c r="BF126" s="182">
        <f>IF(N126="snížená",J126,0)</f>
        <v>0</v>
      </c>
      <c r="BG126" s="182">
        <f>IF(N126="zákl. přenesená",J126,0)</f>
        <v>0</v>
      </c>
      <c r="BH126" s="182">
        <f>IF(N126="sníž. přenesená",J126,0)</f>
        <v>0</v>
      </c>
      <c r="BI126" s="182">
        <f>IF(N126="nulová",J126,0)</f>
        <v>0</v>
      </c>
      <c r="BJ126" s="18" t="s">
        <v>136</v>
      </c>
      <c r="BK126" s="182">
        <f>ROUND(I126*H126,2)</f>
        <v>0</v>
      </c>
      <c r="BL126" s="18" t="s">
        <v>135</v>
      </c>
      <c r="BM126" s="181" t="s">
        <v>165</v>
      </c>
    </row>
    <row r="127" spans="1:47" s="2" customFormat="1" ht="12">
      <c r="A127" s="35"/>
      <c r="B127" s="36"/>
      <c r="C127" s="37"/>
      <c r="D127" s="183" t="s">
        <v>138</v>
      </c>
      <c r="E127" s="37"/>
      <c r="F127" s="184" t="s">
        <v>166</v>
      </c>
      <c r="G127" s="37"/>
      <c r="H127" s="37"/>
      <c r="I127" s="185"/>
      <c r="J127" s="37"/>
      <c r="K127" s="37"/>
      <c r="L127" s="40"/>
      <c r="M127" s="186"/>
      <c r="N127" s="187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138</v>
      </c>
      <c r="AU127" s="18" t="s">
        <v>136</v>
      </c>
    </row>
    <row r="128" spans="2:51" s="14" customFormat="1" ht="12">
      <c r="B128" s="199"/>
      <c r="C128" s="200"/>
      <c r="D128" s="190" t="s">
        <v>140</v>
      </c>
      <c r="E128" s="201" t="s">
        <v>19</v>
      </c>
      <c r="F128" s="202" t="s">
        <v>167</v>
      </c>
      <c r="G128" s="200"/>
      <c r="H128" s="203">
        <v>10.632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140</v>
      </c>
      <c r="AU128" s="209" t="s">
        <v>136</v>
      </c>
      <c r="AV128" s="14" t="s">
        <v>136</v>
      </c>
      <c r="AW128" s="14" t="s">
        <v>32</v>
      </c>
      <c r="AX128" s="14" t="s">
        <v>70</v>
      </c>
      <c r="AY128" s="209" t="s">
        <v>128</v>
      </c>
    </row>
    <row r="129" spans="2:51" s="14" customFormat="1" ht="12">
      <c r="B129" s="199"/>
      <c r="C129" s="200"/>
      <c r="D129" s="190" t="s">
        <v>140</v>
      </c>
      <c r="E129" s="201" t="s">
        <v>19</v>
      </c>
      <c r="F129" s="202" t="s">
        <v>168</v>
      </c>
      <c r="G129" s="200"/>
      <c r="H129" s="203">
        <v>4.8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140</v>
      </c>
      <c r="AU129" s="209" t="s">
        <v>136</v>
      </c>
      <c r="AV129" s="14" t="s">
        <v>136</v>
      </c>
      <c r="AW129" s="14" t="s">
        <v>32</v>
      </c>
      <c r="AX129" s="14" t="s">
        <v>70</v>
      </c>
      <c r="AY129" s="209" t="s">
        <v>128</v>
      </c>
    </row>
    <row r="130" spans="2:51" s="15" customFormat="1" ht="12">
      <c r="B130" s="210"/>
      <c r="C130" s="211"/>
      <c r="D130" s="190" t="s">
        <v>140</v>
      </c>
      <c r="E130" s="212" t="s">
        <v>19</v>
      </c>
      <c r="F130" s="213" t="s">
        <v>148</v>
      </c>
      <c r="G130" s="211"/>
      <c r="H130" s="214">
        <v>15.432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140</v>
      </c>
      <c r="AU130" s="220" t="s">
        <v>136</v>
      </c>
      <c r="AV130" s="15" t="s">
        <v>135</v>
      </c>
      <c r="AW130" s="15" t="s">
        <v>32</v>
      </c>
      <c r="AX130" s="15" t="s">
        <v>78</v>
      </c>
      <c r="AY130" s="220" t="s">
        <v>128</v>
      </c>
    </row>
    <row r="131" spans="1:65" s="2" customFormat="1" ht="66.75" customHeight="1">
      <c r="A131" s="35"/>
      <c r="B131" s="36"/>
      <c r="C131" s="170" t="s">
        <v>169</v>
      </c>
      <c r="D131" s="170" t="s">
        <v>130</v>
      </c>
      <c r="E131" s="171" t="s">
        <v>170</v>
      </c>
      <c r="F131" s="172" t="s">
        <v>171</v>
      </c>
      <c r="G131" s="173" t="s">
        <v>133</v>
      </c>
      <c r="H131" s="174">
        <v>154.32</v>
      </c>
      <c r="I131" s="175"/>
      <c r="J131" s="176">
        <f>ROUND(I131*H131,2)</f>
        <v>0</v>
      </c>
      <c r="K131" s="172" t="s">
        <v>134</v>
      </c>
      <c r="L131" s="40"/>
      <c r="M131" s="177" t="s">
        <v>19</v>
      </c>
      <c r="N131" s="178" t="s">
        <v>42</v>
      </c>
      <c r="O131" s="65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1" t="s">
        <v>135</v>
      </c>
      <c r="AT131" s="181" t="s">
        <v>130</v>
      </c>
      <c r="AU131" s="181" t="s">
        <v>136</v>
      </c>
      <c r="AY131" s="18" t="s">
        <v>128</v>
      </c>
      <c r="BE131" s="182">
        <f>IF(N131="základní",J131,0)</f>
        <v>0</v>
      </c>
      <c r="BF131" s="182">
        <f>IF(N131="snížená",J131,0)</f>
        <v>0</v>
      </c>
      <c r="BG131" s="182">
        <f>IF(N131="zákl. přenesená",J131,0)</f>
        <v>0</v>
      </c>
      <c r="BH131" s="182">
        <f>IF(N131="sníž. přenesená",J131,0)</f>
        <v>0</v>
      </c>
      <c r="BI131" s="182">
        <f>IF(N131="nulová",J131,0)</f>
        <v>0</v>
      </c>
      <c r="BJ131" s="18" t="s">
        <v>136</v>
      </c>
      <c r="BK131" s="182">
        <f>ROUND(I131*H131,2)</f>
        <v>0</v>
      </c>
      <c r="BL131" s="18" t="s">
        <v>135</v>
      </c>
      <c r="BM131" s="181" t="s">
        <v>172</v>
      </c>
    </row>
    <row r="132" spans="1:47" s="2" customFormat="1" ht="12">
      <c r="A132" s="35"/>
      <c r="B132" s="36"/>
      <c r="C132" s="37"/>
      <c r="D132" s="183" t="s">
        <v>138</v>
      </c>
      <c r="E132" s="37"/>
      <c r="F132" s="184" t="s">
        <v>173</v>
      </c>
      <c r="G132" s="37"/>
      <c r="H132" s="37"/>
      <c r="I132" s="185"/>
      <c r="J132" s="37"/>
      <c r="K132" s="37"/>
      <c r="L132" s="40"/>
      <c r="M132" s="186"/>
      <c r="N132" s="187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138</v>
      </c>
      <c r="AU132" s="18" t="s">
        <v>136</v>
      </c>
    </row>
    <row r="133" spans="2:51" s="14" customFormat="1" ht="12">
      <c r="B133" s="199"/>
      <c r="C133" s="200"/>
      <c r="D133" s="190" t="s">
        <v>140</v>
      </c>
      <c r="E133" s="201" t="s">
        <v>19</v>
      </c>
      <c r="F133" s="202" t="s">
        <v>174</v>
      </c>
      <c r="G133" s="200"/>
      <c r="H133" s="203">
        <v>154.32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140</v>
      </c>
      <c r="AU133" s="209" t="s">
        <v>136</v>
      </c>
      <c r="AV133" s="14" t="s">
        <v>136</v>
      </c>
      <c r="AW133" s="14" t="s">
        <v>32</v>
      </c>
      <c r="AX133" s="14" t="s">
        <v>70</v>
      </c>
      <c r="AY133" s="209" t="s">
        <v>128</v>
      </c>
    </row>
    <row r="134" spans="2:51" s="15" customFormat="1" ht="12">
      <c r="B134" s="210"/>
      <c r="C134" s="211"/>
      <c r="D134" s="190" t="s">
        <v>140</v>
      </c>
      <c r="E134" s="212" t="s">
        <v>19</v>
      </c>
      <c r="F134" s="213" t="s">
        <v>148</v>
      </c>
      <c r="G134" s="211"/>
      <c r="H134" s="214">
        <v>154.32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140</v>
      </c>
      <c r="AU134" s="220" t="s">
        <v>136</v>
      </c>
      <c r="AV134" s="15" t="s">
        <v>135</v>
      </c>
      <c r="AW134" s="15" t="s">
        <v>32</v>
      </c>
      <c r="AX134" s="15" t="s">
        <v>78</v>
      </c>
      <c r="AY134" s="220" t="s">
        <v>128</v>
      </c>
    </row>
    <row r="135" spans="1:65" s="2" customFormat="1" ht="44.25" customHeight="1">
      <c r="A135" s="35"/>
      <c r="B135" s="36"/>
      <c r="C135" s="170" t="s">
        <v>135</v>
      </c>
      <c r="D135" s="170" t="s">
        <v>130</v>
      </c>
      <c r="E135" s="171" t="s">
        <v>175</v>
      </c>
      <c r="F135" s="172" t="s">
        <v>176</v>
      </c>
      <c r="G135" s="173" t="s">
        <v>177</v>
      </c>
      <c r="H135" s="174">
        <v>24.691</v>
      </c>
      <c r="I135" s="175"/>
      <c r="J135" s="176">
        <f>ROUND(I135*H135,2)</f>
        <v>0</v>
      </c>
      <c r="K135" s="172" t="s">
        <v>134</v>
      </c>
      <c r="L135" s="40"/>
      <c r="M135" s="177" t="s">
        <v>19</v>
      </c>
      <c r="N135" s="178" t="s">
        <v>42</v>
      </c>
      <c r="O135" s="65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1" t="s">
        <v>135</v>
      </c>
      <c r="AT135" s="181" t="s">
        <v>130</v>
      </c>
      <c r="AU135" s="181" t="s">
        <v>136</v>
      </c>
      <c r="AY135" s="18" t="s">
        <v>128</v>
      </c>
      <c r="BE135" s="182">
        <f>IF(N135="základní",J135,0)</f>
        <v>0</v>
      </c>
      <c r="BF135" s="182">
        <f>IF(N135="snížená",J135,0)</f>
        <v>0</v>
      </c>
      <c r="BG135" s="182">
        <f>IF(N135="zákl. přenesená",J135,0)</f>
        <v>0</v>
      </c>
      <c r="BH135" s="182">
        <f>IF(N135="sníž. přenesená",J135,0)</f>
        <v>0</v>
      </c>
      <c r="BI135" s="182">
        <f>IF(N135="nulová",J135,0)</f>
        <v>0</v>
      </c>
      <c r="BJ135" s="18" t="s">
        <v>136</v>
      </c>
      <c r="BK135" s="182">
        <f>ROUND(I135*H135,2)</f>
        <v>0</v>
      </c>
      <c r="BL135" s="18" t="s">
        <v>135</v>
      </c>
      <c r="BM135" s="181" t="s">
        <v>178</v>
      </c>
    </row>
    <row r="136" spans="1:47" s="2" customFormat="1" ht="12">
      <c r="A136" s="35"/>
      <c r="B136" s="36"/>
      <c r="C136" s="37"/>
      <c r="D136" s="183" t="s">
        <v>138</v>
      </c>
      <c r="E136" s="37"/>
      <c r="F136" s="184" t="s">
        <v>179</v>
      </c>
      <c r="G136" s="37"/>
      <c r="H136" s="37"/>
      <c r="I136" s="185"/>
      <c r="J136" s="37"/>
      <c r="K136" s="37"/>
      <c r="L136" s="40"/>
      <c r="M136" s="186"/>
      <c r="N136" s="187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138</v>
      </c>
      <c r="AU136" s="18" t="s">
        <v>136</v>
      </c>
    </row>
    <row r="137" spans="2:51" s="13" customFormat="1" ht="12">
      <c r="B137" s="188"/>
      <c r="C137" s="189"/>
      <c r="D137" s="190" t="s">
        <v>140</v>
      </c>
      <c r="E137" s="191" t="s">
        <v>19</v>
      </c>
      <c r="F137" s="192" t="s">
        <v>180</v>
      </c>
      <c r="G137" s="189"/>
      <c r="H137" s="191" t="s">
        <v>19</v>
      </c>
      <c r="I137" s="193"/>
      <c r="J137" s="189"/>
      <c r="K137" s="189"/>
      <c r="L137" s="194"/>
      <c r="M137" s="195"/>
      <c r="N137" s="196"/>
      <c r="O137" s="196"/>
      <c r="P137" s="196"/>
      <c r="Q137" s="196"/>
      <c r="R137" s="196"/>
      <c r="S137" s="196"/>
      <c r="T137" s="197"/>
      <c r="AT137" s="198" t="s">
        <v>140</v>
      </c>
      <c r="AU137" s="198" t="s">
        <v>136</v>
      </c>
      <c r="AV137" s="13" t="s">
        <v>78</v>
      </c>
      <c r="AW137" s="13" t="s">
        <v>32</v>
      </c>
      <c r="AX137" s="13" t="s">
        <v>70</v>
      </c>
      <c r="AY137" s="198" t="s">
        <v>128</v>
      </c>
    </row>
    <row r="138" spans="2:51" s="14" customFormat="1" ht="12">
      <c r="B138" s="199"/>
      <c r="C138" s="200"/>
      <c r="D138" s="190" t="s">
        <v>140</v>
      </c>
      <c r="E138" s="201" t="s">
        <v>19</v>
      </c>
      <c r="F138" s="202" t="s">
        <v>181</v>
      </c>
      <c r="G138" s="200"/>
      <c r="H138" s="203">
        <v>24.691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140</v>
      </c>
      <c r="AU138" s="209" t="s">
        <v>136</v>
      </c>
      <c r="AV138" s="14" t="s">
        <v>136</v>
      </c>
      <c r="AW138" s="14" t="s">
        <v>32</v>
      </c>
      <c r="AX138" s="14" t="s">
        <v>70</v>
      </c>
      <c r="AY138" s="209" t="s">
        <v>128</v>
      </c>
    </row>
    <row r="139" spans="2:51" s="15" customFormat="1" ht="12">
      <c r="B139" s="210"/>
      <c r="C139" s="211"/>
      <c r="D139" s="190" t="s">
        <v>140</v>
      </c>
      <c r="E139" s="212" t="s">
        <v>19</v>
      </c>
      <c r="F139" s="213" t="s">
        <v>148</v>
      </c>
      <c r="G139" s="211"/>
      <c r="H139" s="214">
        <v>24.691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140</v>
      </c>
      <c r="AU139" s="220" t="s">
        <v>136</v>
      </c>
      <c r="AV139" s="15" t="s">
        <v>135</v>
      </c>
      <c r="AW139" s="15" t="s">
        <v>32</v>
      </c>
      <c r="AX139" s="15" t="s">
        <v>78</v>
      </c>
      <c r="AY139" s="220" t="s">
        <v>128</v>
      </c>
    </row>
    <row r="140" spans="1:65" s="2" customFormat="1" ht="44.25" customHeight="1">
      <c r="A140" s="35"/>
      <c r="B140" s="36"/>
      <c r="C140" s="170" t="s">
        <v>182</v>
      </c>
      <c r="D140" s="170" t="s">
        <v>130</v>
      </c>
      <c r="E140" s="171" t="s">
        <v>183</v>
      </c>
      <c r="F140" s="172" t="s">
        <v>184</v>
      </c>
      <c r="G140" s="173" t="s">
        <v>133</v>
      </c>
      <c r="H140" s="174">
        <v>3.6</v>
      </c>
      <c r="I140" s="175"/>
      <c r="J140" s="176">
        <f>ROUND(I140*H140,2)</f>
        <v>0</v>
      </c>
      <c r="K140" s="172" t="s">
        <v>134</v>
      </c>
      <c r="L140" s="40"/>
      <c r="M140" s="177" t="s">
        <v>19</v>
      </c>
      <c r="N140" s="178" t="s">
        <v>42</v>
      </c>
      <c r="O140" s="65"/>
      <c r="P140" s="179">
        <f>O140*H140</f>
        <v>0</v>
      </c>
      <c r="Q140" s="179">
        <v>0</v>
      </c>
      <c r="R140" s="179">
        <f>Q140*H140</f>
        <v>0</v>
      </c>
      <c r="S140" s="179">
        <v>0</v>
      </c>
      <c r="T140" s="180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1" t="s">
        <v>135</v>
      </c>
      <c r="AT140" s="181" t="s">
        <v>130</v>
      </c>
      <c r="AU140" s="181" t="s">
        <v>136</v>
      </c>
      <c r="AY140" s="18" t="s">
        <v>128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18" t="s">
        <v>136</v>
      </c>
      <c r="BK140" s="182">
        <f>ROUND(I140*H140,2)</f>
        <v>0</v>
      </c>
      <c r="BL140" s="18" t="s">
        <v>135</v>
      </c>
      <c r="BM140" s="181" t="s">
        <v>185</v>
      </c>
    </row>
    <row r="141" spans="1:47" s="2" customFormat="1" ht="12">
      <c r="A141" s="35"/>
      <c r="B141" s="36"/>
      <c r="C141" s="37"/>
      <c r="D141" s="183" t="s">
        <v>138</v>
      </c>
      <c r="E141" s="37"/>
      <c r="F141" s="184" t="s">
        <v>186</v>
      </c>
      <c r="G141" s="37"/>
      <c r="H141" s="37"/>
      <c r="I141" s="185"/>
      <c r="J141" s="37"/>
      <c r="K141" s="37"/>
      <c r="L141" s="40"/>
      <c r="M141" s="186"/>
      <c r="N141" s="187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138</v>
      </c>
      <c r="AU141" s="18" t="s">
        <v>136</v>
      </c>
    </row>
    <row r="142" spans="2:51" s="14" customFormat="1" ht="12">
      <c r="B142" s="199"/>
      <c r="C142" s="200"/>
      <c r="D142" s="190" t="s">
        <v>140</v>
      </c>
      <c r="E142" s="201" t="s">
        <v>19</v>
      </c>
      <c r="F142" s="202" t="s">
        <v>187</v>
      </c>
      <c r="G142" s="200"/>
      <c r="H142" s="203">
        <v>3.6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140</v>
      </c>
      <c r="AU142" s="209" t="s">
        <v>136</v>
      </c>
      <c r="AV142" s="14" t="s">
        <v>136</v>
      </c>
      <c r="AW142" s="14" t="s">
        <v>32</v>
      </c>
      <c r="AX142" s="14" t="s">
        <v>78</v>
      </c>
      <c r="AY142" s="209" t="s">
        <v>128</v>
      </c>
    </row>
    <row r="143" spans="1:65" s="2" customFormat="1" ht="66.75" customHeight="1">
      <c r="A143" s="35"/>
      <c r="B143" s="36"/>
      <c r="C143" s="170" t="s">
        <v>188</v>
      </c>
      <c r="D143" s="170" t="s">
        <v>130</v>
      </c>
      <c r="E143" s="171" t="s">
        <v>189</v>
      </c>
      <c r="F143" s="172" t="s">
        <v>190</v>
      </c>
      <c r="G143" s="173" t="s">
        <v>133</v>
      </c>
      <c r="H143" s="174">
        <v>3.6</v>
      </c>
      <c r="I143" s="175"/>
      <c r="J143" s="176">
        <f>ROUND(I143*H143,2)</f>
        <v>0</v>
      </c>
      <c r="K143" s="172" t="s">
        <v>134</v>
      </c>
      <c r="L143" s="40"/>
      <c r="M143" s="177" t="s">
        <v>19</v>
      </c>
      <c r="N143" s="178" t="s">
        <v>42</v>
      </c>
      <c r="O143" s="65"/>
      <c r="P143" s="179">
        <f>O143*H143</f>
        <v>0</v>
      </c>
      <c r="Q143" s="179">
        <v>0</v>
      </c>
      <c r="R143" s="179">
        <f>Q143*H143</f>
        <v>0</v>
      </c>
      <c r="S143" s="179">
        <v>0</v>
      </c>
      <c r="T143" s="180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1" t="s">
        <v>135</v>
      </c>
      <c r="AT143" s="181" t="s">
        <v>130</v>
      </c>
      <c r="AU143" s="181" t="s">
        <v>136</v>
      </c>
      <c r="AY143" s="18" t="s">
        <v>128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18" t="s">
        <v>136</v>
      </c>
      <c r="BK143" s="182">
        <f>ROUND(I143*H143,2)</f>
        <v>0</v>
      </c>
      <c r="BL143" s="18" t="s">
        <v>135</v>
      </c>
      <c r="BM143" s="181" t="s">
        <v>191</v>
      </c>
    </row>
    <row r="144" spans="1:47" s="2" customFormat="1" ht="12">
      <c r="A144" s="35"/>
      <c r="B144" s="36"/>
      <c r="C144" s="37"/>
      <c r="D144" s="183" t="s">
        <v>138</v>
      </c>
      <c r="E144" s="37"/>
      <c r="F144" s="184" t="s">
        <v>192</v>
      </c>
      <c r="G144" s="37"/>
      <c r="H144" s="37"/>
      <c r="I144" s="185"/>
      <c r="J144" s="37"/>
      <c r="K144" s="37"/>
      <c r="L144" s="40"/>
      <c r="M144" s="186"/>
      <c r="N144" s="187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138</v>
      </c>
      <c r="AU144" s="18" t="s">
        <v>136</v>
      </c>
    </row>
    <row r="145" spans="2:51" s="14" customFormat="1" ht="12">
      <c r="B145" s="199"/>
      <c r="C145" s="200"/>
      <c r="D145" s="190" t="s">
        <v>140</v>
      </c>
      <c r="E145" s="201" t="s">
        <v>19</v>
      </c>
      <c r="F145" s="202" t="s">
        <v>193</v>
      </c>
      <c r="G145" s="200"/>
      <c r="H145" s="203">
        <v>3.6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140</v>
      </c>
      <c r="AU145" s="209" t="s">
        <v>136</v>
      </c>
      <c r="AV145" s="14" t="s">
        <v>136</v>
      </c>
      <c r="AW145" s="14" t="s">
        <v>32</v>
      </c>
      <c r="AX145" s="14" t="s">
        <v>78</v>
      </c>
      <c r="AY145" s="209" t="s">
        <v>128</v>
      </c>
    </row>
    <row r="146" spans="1:65" s="2" customFormat="1" ht="16.5" customHeight="1">
      <c r="A146" s="35"/>
      <c r="B146" s="36"/>
      <c r="C146" s="221" t="s">
        <v>194</v>
      </c>
      <c r="D146" s="221" t="s">
        <v>195</v>
      </c>
      <c r="E146" s="222" t="s">
        <v>196</v>
      </c>
      <c r="F146" s="223" t="s">
        <v>197</v>
      </c>
      <c r="G146" s="224" t="s">
        <v>177</v>
      </c>
      <c r="H146" s="225">
        <v>14.4</v>
      </c>
      <c r="I146" s="226"/>
      <c r="J146" s="227">
        <f>ROUND(I146*H146,2)</f>
        <v>0</v>
      </c>
      <c r="K146" s="223" t="s">
        <v>134</v>
      </c>
      <c r="L146" s="228"/>
      <c r="M146" s="229" t="s">
        <v>19</v>
      </c>
      <c r="N146" s="230" t="s">
        <v>42</v>
      </c>
      <c r="O146" s="65"/>
      <c r="P146" s="179">
        <f>O146*H146</f>
        <v>0</v>
      </c>
      <c r="Q146" s="179">
        <v>1</v>
      </c>
      <c r="R146" s="179">
        <f>Q146*H146</f>
        <v>14.4</v>
      </c>
      <c r="S146" s="179">
        <v>0</v>
      </c>
      <c r="T146" s="180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1" t="s">
        <v>198</v>
      </c>
      <c r="AT146" s="181" t="s">
        <v>195</v>
      </c>
      <c r="AU146" s="181" t="s">
        <v>136</v>
      </c>
      <c r="AY146" s="18" t="s">
        <v>128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18" t="s">
        <v>136</v>
      </c>
      <c r="BK146" s="182">
        <f>ROUND(I146*H146,2)</f>
        <v>0</v>
      </c>
      <c r="BL146" s="18" t="s">
        <v>135</v>
      </c>
      <c r="BM146" s="181" t="s">
        <v>199</v>
      </c>
    </row>
    <row r="147" spans="2:51" s="14" customFormat="1" ht="12">
      <c r="B147" s="199"/>
      <c r="C147" s="200"/>
      <c r="D147" s="190" t="s">
        <v>140</v>
      </c>
      <c r="E147" s="201" t="s">
        <v>19</v>
      </c>
      <c r="F147" s="202" t="s">
        <v>200</v>
      </c>
      <c r="G147" s="200"/>
      <c r="H147" s="203">
        <v>7.2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140</v>
      </c>
      <c r="AU147" s="209" t="s">
        <v>136</v>
      </c>
      <c r="AV147" s="14" t="s">
        <v>136</v>
      </c>
      <c r="AW147" s="14" t="s">
        <v>32</v>
      </c>
      <c r="AX147" s="14" t="s">
        <v>78</v>
      </c>
      <c r="AY147" s="209" t="s">
        <v>128</v>
      </c>
    </row>
    <row r="148" spans="2:51" s="14" customFormat="1" ht="12">
      <c r="B148" s="199"/>
      <c r="C148" s="200"/>
      <c r="D148" s="190" t="s">
        <v>140</v>
      </c>
      <c r="E148" s="200"/>
      <c r="F148" s="202" t="s">
        <v>201</v>
      </c>
      <c r="G148" s="200"/>
      <c r="H148" s="203">
        <v>14.4</v>
      </c>
      <c r="I148" s="204"/>
      <c r="J148" s="200"/>
      <c r="K148" s="200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140</v>
      </c>
      <c r="AU148" s="209" t="s">
        <v>136</v>
      </c>
      <c r="AV148" s="14" t="s">
        <v>136</v>
      </c>
      <c r="AW148" s="14" t="s">
        <v>4</v>
      </c>
      <c r="AX148" s="14" t="s">
        <v>78</v>
      </c>
      <c r="AY148" s="209" t="s">
        <v>128</v>
      </c>
    </row>
    <row r="149" spans="1:65" s="2" customFormat="1" ht="66.75" customHeight="1">
      <c r="A149" s="35"/>
      <c r="B149" s="36"/>
      <c r="C149" s="170" t="s">
        <v>202</v>
      </c>
      <c r="D149" s="170" t="s">
        <v>130</v>
      </c>
      <c r="E149" s="171" t="s">
        <v>203</v>
      </c>
      <c r="F149" s="172" t="s">
        <v>204</v>
      </c>
      <c r="G149" s="173" t="s">
        <v>133</v>
      </c>
      <c r="H149" s="174">
        <v>9.75</v>
      </c>
      <c r="I149" s="175"/>
      <c r="J149" s="176">
        <f>ROUND(I149*H149,2)</f>
        <v>0</v>
      </c>
      <c r="K149" s="172" t="s">
        <v>134</v>
      </c>
      <c r="L149" s="40"/>
      <c r="M149" s="177" t="s">
        <v>19</v>
      </c>
      <c r="N149" s="178" t="s">
        <v>42</v>
      </c>
      <c r="O149" s="65"/>
      <c r="P149" s="179">
        <f>O149*H149</f>
        <v>0</v>
      </c>
      <c r="Q149" s="179">
        <v>0</v>
      </c>
      <c r="R149" s="179">
        <f>Q149*H149</f>
        <v>0</v>
      </c>
      <c r="S149" s="179">
        <v>0</v>
      </c>
      <c r="T149" s="180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1" t="s">
        <v>135</v>
      </c>
      <c r="AT149" s="181" t="s">
        <v>130</v>
      </c>
      <c r="AU149" s="181" t="s">
        <v>136</v>
      </c>
      <c r="AY149" s="18" t="s">
        <v>128</v>
      </c>
      <c r="BE149" s="182">
        <f>IF(N149="základní",J149,0)</f>
        <v>0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18" t="s">
        <v>136</v>
      </c>
      <c r="BK149" s="182">
        <f>ROUND(I149*H149,2)</f>
        <v>0</v>
      </c>
      <c r="BL149" s="18" t="s">
        <v>135</v>
      </c>
      <c r="BM149" s="181" t="s">
        <v>205</v>
      </c>
    </row>
    <row r="150" spans="1:47" s="2" customFormat="1" ht="12">
      <c r="A150" s="35"/>
      <c r="B150" s="36"/>
      <c r="C150" s="37"/>
      <c r="D150" s="183" t="s">
        <v>138</v>
      </c>
      <c r="E150" s="37"/>
      <c r="F150" s="184" t="s">
        <v>206</v>
      </c>
      <c r="G150" s="37"/>
      <c r="H150" s="37"/>
      <c r="I150" s="185"/>
      <c r="J150" s="37"/>
      <c r="K150" s="37"/>
      <c r="L150" s="40"/>
      <c r="M150" s="186"/>
      <c r="N150" s="187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138</v>
      </c>
      <c r="AU150" s="18" t="s">
        <v>136</v>
      </c>
    </row>
    <row r="151" spans="2:51" s="13" customFormat="1" ht="12">
      <c r="B151" s="188"/>
      <c r="C151" s="189"/>
      <c r="D151" s="190" t="s">
        <v>140</v>
      </c>
      <c r="E151" s="191" t="s">
        <v>19</v>
      </c>
      <c r="F151" s="192" t="s">
        <v>207</v>
      </c>
      <c r="G151" s="189"/>
      <c r="H151" s="191" t="s">
        <v>19</v>
      </c>
      <c r="I151" s="193"/>
      <c r="J151" s="189"/>
      <c r="K151" s="189"/>
      <c r="L151" s="194"/>
      <c r="M151" s="195"/>
      <c r="N151" s="196"/>
      <c r="O151" s="196"/>
      <c r="P151" s="196"/>
      <c r="Q151" s="196"/>
      <c r="R151" s="196"/>
      <c r="S151" s="196"/>
      <c r="T151" s="197"/>
      <c r="AT151" s="198" t="s">
        <v>140</v>
      </c>
      <c r="AU151" s="198" t="s">
        <v>136</v>
      </c>
      <c r="AV151" s="13" t="s">
        <v>78</v>
      </c>
      <c r="AW151" s="13" t="s">
        <v>32</v>
      </c>
      <c r="AX151" s="13" t="s">
        <v>70</v>
      </c>
      <c r="AY151" s="198" t="s">
        <v>128</v>
      </c>
    </row>
    <row r="152" spans="2:51" s="14" customFormat="1" ht="12">
      <c r="B152" s="199"/>
      <c r="C152" s="200"/>
      <c r="D152" s="190" t="s">
        <v>140</v>
      </c>
      <c r="E152" s="201" t="s">
        <v>19</v>
      </c>
      <c r="F152" s="202" t="s">
        <v>208</v>
      </c>
      <c r="G152" s="200"/>
      <c r="H152" s="203">
        <v>9.75</v>
      </c>
      <c r="I152" s="204"/>
      <c r="J152" s="200"/>
      <c r="K152" s="200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140</v>
      </c>
      <c r="AU152" s="209" t="s">
        <v>136</v>
      </c>
      <c r="AV152" s="14" t="s">
        <v>136</v>
      </c>
      <c r="AW152" s="14" t="s">
        <v>32</v>
      </c>
      <c r="AX152" s="14" t="s">
        <v>70</v>
      </c>
      <c r="AY152" s="209" t="s">
        <v>128</v>
      </c>
    </row>
    <row r="153" spans="2:51" s="15" customFormat="1" ht="12">
      <c r="B153" s="210"/>
      <c r="C153" s="211"/>
      <c r="D153" s="190" t="s">
        <v>140</v>
      </c>
      <c r="E153" s="212" t="s">
        <v>19</v>
      </c>
      <c r="F153" s="213" t="s">
        <v>148</v>
      </c>
      <c r="G153" s="211"/>
      <c r="H153" s="214">
        <v>9.75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140</v>
      </c>
      <c r="AU153" s="220" t="s">
        <v>136</v>
      </c>
      <c r="AV153" s="15" t="s">
        <v>135</v>
      </c>
      <c r="AW153" s="15" t="s">
        <v>32</v>
      </c>
      <c r="AX153" s="15" t="s">
        <v>78</v>
      </c>
      <c r="AY153" s="220" t="s">
        <v>128</v>
      </c>
    </row>
    <row r="154" spans="1:65" s="2" customFormat="1" ht="16.5" customHeight="1">
      <c r="A154" s="35"/>
      <c r="B154" s="36"/>
      <c r="C154" s="221" t="s">
        <v>209</v>
      </c>
      <c r="D154" s="221" t="s">
        <v>195</v>
      </c>
      <c r="E154" s="222" t="s">
        <v>210</v>
      </c>
      <c r="F154" s="223" t="s">
        <v>211</v>
      </c>
      <c r="G154" s="224" t="s">
        <v>177</v>
      </c>
      <c r="H154" s="225">
        <v>15.12</v>
      </c>
      <c r="I154" s="226"/>
      <c r="J154" s="227">
        <f>ROUND(I154*H154,2)</f>
        <v>0</v>
      </c>
      <c r="K154" s="223" t="s">
        <v>134</v>
      </c>
      <c r="L154" s="228"/>
      <c r="M154" s="229" t="s">
        <v>19</v>
      </c>
      <c r="N154" s="230" t="s">
        <v>42</v>
      </c>
      <c r="O154" s="65"/>
      <c r="P154" s="179">
        <f>O154*H154</f>
        <v>0</v>
      </c>
      <c r="Q154" s="179">
        <v>1</v>
      </c>
      <c r="R154" s="179">
        <f>Q154*H154</f>
        <v>15.12</v>
      </c>
      <c r="S154" s="179">
        <v>0</v>
      </c>
      <c r="T154" s="18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1" t="s">
        <v>198</v>
      </c>
      <c r="AT154" s="181" t="s">
        <v>195</v>
      </c>
      <c r="AU154" s="181" t="s">
        <v>136</v>
      </c>
      <c r="AY154" s="18" t="s">
        <v>128</v>
      </c>
      <c r="BE154" s="182">
        <f>IF(N154="základní",J154,0)</f>
        <v>0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18" t="s">
        <v>136</v>
      </c>
      <c r="BK154" s="182">
        <f>ROUND(I154*H154,2)</f>
        <v>0</v>
      </c>
      <c r="BL154" s="18" t="s">
        <v>135</v>
      </c>
      <c r="BM154" s="181" t="s">
        <v>212</v>
      </c>
    </row>
    <row r="155" spans="2:51" s="13" customFormat="1" ht="12">
      <c r="B155" s="188"/>
      <c r="C155" s="189"/>
      <c r="D155" s="190" t="s">
        <v>140</v>
      </c>
      <c r="E155" s="191" t="s">
        <v>19</v>
      </c>
      <c r="F155" s="192" t="s">
        <v>213</v>
      </c>
      <c r="G155" s="189"/>
      <c r="H155" s="191" t="s">
        <v>19</v>
      </c>
      <c r="I155" s="193"/>
      <c r="J155" s="189"/>
      <c r="K155" s="189"/>
      <c r="L155" s="194"/>
      <c r="M155" s="195"/>
      <c r="N155" s="196"/>
      <c r="O155" s="196"/>
      <c r="P155" s="196"/>
      <c r="Q155" s="196"/>
      <c r="R155" s="196"/>
      <c r="S155" s="196"/>
      <c r="T155" s="197"/>
      <c r="AT155" s="198" t="s">
        <v>140</v>
      </c>
      <c r="AU155" s="198" t="s">
        <v>136</v>
      </c>
      <c r="AV155" s="13" t="s">
        <v>78</v>
      </c>
      <c r="AW155" s="13" t="s">
        <v>32</v>
      </c>
      <c r="AX155" s="13" t="s">
        <v>70</v>
      </c>
      <c r="AY155" s="198" t="s">
        <v>128</v>
      </c>
    </row>
    <row r="156" spans="2:51" s="14" customFormat="1" ht="12">
      <c r="B156" s="199"/>
      <c r="C156" s="200"/>
      <c r="D156" s="190" t="s">
        <v>140</v>
      </c>
      <c r="E156" s="201" t="s">
        <v>19</v>
      </c>
      <c r="F156" s="202" t="s">
        <v>214</v>
      </c>
      <c r="G156" s="200"/>
      <c r="H156" s="203">
        <v>15.12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140</v>
      </c>
      <c r="AU156" s="209" t="s">
        <v>136</v>
      </c>
      <c r="AV156" s="14" t="s">
        <v>136</v>
      </c>
      <c r="AW156" s="14" t="s">
        <v>32</v>
      </c>
      <c r="AX156" s="14" t="s">
        <v>70</v>
      </c>
      <c r="AY156" s="209" t="s">
        <v>128</v>
      </c>
    </row>
    <row r="157" spans="2:51" s="15" customFormat="1" ht="12">
      <c r="B157" s="210"/>
      <c r="C157" s="211"/>
      <c r="D157" s="190" t="s">
        <v>140</v>
      </c>
      <c r="E157" s="212" t="s">
        <v>19</v>
      </c>
      <c r="F157" s="213" t="s">
        <v>148</v>
      </c>
      <c r="G157" s="211"/>
      <c r="H157" s="214">
        <v>15.12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140</v>
      </c>
      <c r="AU157" s="220" t="s">
        <v>136</v>
      </c>
      <c r="AV157" s="15" t="s">
        <v>135</v>
      </c>
      <c r="AW157" s="15" t="s">
        <v>32</v>
      </c>
      <c r="AX157" s="15" t="s">
        <v>78</v>
      </c>
      <c r="AY157" s="220" t="s">
        <v>128</v>
      </c>
    </row>
    <row r="158" spans="1:65" s="2" customFormat="1" ht="37.9" customHeight="1">
      <c r="A158" s="35"/>
      <c r="B158" s="36"/>
      <c r="C158" s="170" t="s">
        <v>215</v>
      </c>
      <c r="D158" s="170" t="s">
        <v>130</v>
      </c>
      <c r="E158" s="171" t="s">
        <v>216</v>
      </c>
      <c r="F158" s="172" t="s">
        <v>217</v>
      </c>
      <c r="G158" s="173" t="s">
        <v>218</v>
      </c>
      <c r="H158" s="174">
        <v>65</v>
      </c>
      <c r="I158" s="175"/>
      <c r="J158" s="176">
        <f>ROUND(I158*H158,2)</f>
        <v>0</v>
      </c>
      <c r="K158" s="172" t="s">
        <v>134</v>
      </c>
      <c r="L158" s="40"/>
      <c r="M158" s="177" t="s">
        <v>19</v>
      </c>
      <c r="N158" s="178" t="s">
        <v>42</v>
      </c>
      <c r="O158" s="65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1" t="s">
        <v>135</v>
      </c>
      <c r="AT158" s="181" t="s">
        <v>130</v>
      </c>
      <c r="AU158" s="181" t="s">
        <v>136</v>
      </c>
      <c r="AY158" s="18" t="s">
        <v>128</v>
      </c>
      <c r="BE158" s="182">
        <f>IF(N158="základní",J158,0)</f>
        <v>0</v>
      </c>
      <c r="BF158" s="182">
        <f>IF(N158="snížená",J158,0)</f>
        <v>0</v>
      </c>
      <c r="BG158" s="182">
        <f>IF(N158="zákl. přenesená",J158,0)</f>
        <v>0</v>
      </c>
      <c r="BH158" s="182">
        <f>IF(N158="sníž. přenesená",J158,0)</f>
        <v>0</v>
      </c>
      <c r="BI158" s="182">
        <f>IF(N158="nulová",J158,0)</f>
        <v>0</v>
      </c>
      <c r="BJ158" s="18" t="s">
        <v>136</v>
      </c>
      <c r="BK158" s="182">
        <f>ROUND(I158*H158,2)</f>
        <v>0</v>
      </c>
      <c r="BL158" s="18" t="s">
        <v>135</v>
      </c>
      <c r="BM158" s="181" t="s">
        <v>219</v>
      </c>
    </row>
    <row r="159" spans="1:47" s="2" customFormat="1" ht="12">
      <c r="A159" s="35"/>
      <c r="B159" s="36"/>
      <c r="C159" s="37"/>
      <c r="D159" s="183" t="s">
        <v>138</v>
      </c>
      <c r="E159" s="37"/>
      <c r="F159" s="184" t="s">
        <v>220</v>
      </c>
      <c r="G159" s="37"/>
      <c r="H159" s="37"/>
      <c r="I159" s="185"/>
      <c r="J159" s="37"/>
      <c r="K159" s="37"/>
      <c r="L159" s="40"/>
      <c r="M159" s="186"/>
      <c r="N159" s="187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138</v>
      </c>
      <c r="AU159" s="18" t="s">
        <v>136</v>
      </c>
    </row>
    <row r="160" spans="2:51" s="14" customFormat="1" ht="12">
      <c r="B160" s="199"/>
      <c r="C160" s="200"/>
      <c r="D160" s="190" t="s">
        <v>140</v>
      </c>
      <c r="E160" s="201" t="s">
        <v>19</v>
      </c>
      <c r="F160" s="202" t="s">
        <v>221</v>
      </c>
      <c r="G160" s="200"/>
      <c r="H160" s="203">
        <v>65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140</v>
      </c>
      <c r="AU160" s="209" t="s">
        <v>136</v>
      </c>
      <c r="AV160" s="14" t="s">
        <v>136</v>
      </c>
      <c r="AW160" s="14" t="s">
        <v>32</v>
      </c>
      <c r="AX160" s="14" t="s">
        <v>70</v>
      </c>
      <c r="AY160" s="209" t="s">
        <v>128</v>
      </c>
    </row>
    <row r="161" spans="2:51" s="15" customFormat="1" ht="12">
      <c r="B161" s="210"/>
      <c r="C161" s="211"/>
      <c r="D161" s="190" t="s">
        <v>140</v>
      </c>
      <c r="E161" s="212" t="s">
        <v>19</v>
      </c>
      <c r="F161" s="213" t="s">
        <v>148</v>
      </c>
      <c r="G161" s="211"/>
      <c r="H161" s="214">
        <v>65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140</v>
      </c>
      <c r="AU161" s="220" t="s">
        <v>136</v>
      </c>
      <c r="AV161" s="15" t="s">
        <v>135</v>
      </c>
      <c r="AW161" s="15" t="s">
        <v>32</v>
      </c>
      <c r="AX161" s="15" t="s">
        <v>78</v>
      </c>
      <c r="AY161" s="220" t="s">
        <v>128</v>
      </c>
    </row>
    <row r="162" spans="1:65" s="2" customFormat="1" ht="16.5" customHeight="1">
      <c r="A162" s="35"/>
      <c r="B162" s="36"/>
      <c r="C162" s="221" t="s">
        <v>198</v>
      </c>
      <c r="D162" s="221" t="s">
        <v>195</v>
      </c>
      <c r="E162" s="222" t="s">
        <v>222</v>
      </c>
      <c r="F162" s="223" t="s">
        <v>223</v>
      </c>
      <c r="G162" s="224" t="s">
        <v>224</v>
      </c>
      <c r="H162" s="225">
        <v>1.95</v>
      </c>
      <c r="I162" s="226"/>
      <c r="J162" s="227">
        <f>ROUND(I162*H162,2)</f>
        <v>0</v>
      </c>
      <c r="K162" s="223" t="s">
        <v>134</v>
      </c>
      <c r="L162" s="228"/>
      <c r="M162" s="229" t="s">
        <v>19</v>
      </c>
      <c r="N162" s="230" t="s">
        <v>42</v>
      </c>
      <c r="O162" s="65"/>
      <c r="P162" s="179">
        <f>O162*H162</f>
        <v>0</v>
      </c>
      <c r="Q162" s="179">
        <v>0.001</v>
      </c>
      <c r="R162" s="179">
        <f>Q162*H162</f>
        <v>0.00195</v>
      </c>
      <c r="S162" s="179">
        <v>0</v>
      </c>
      <c r="T162" s="180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1" t="s">
        <v>198</v>
      </c>
      <c r="AT162" s="181" t="s">
        <v>195</v>
      </c>
      <c r="AU162" s="181" t="s">
        <v>136</v>
      </c>
      <c r="AY162" s="18" t="s">
        <v>128</v>
      </c>
      <c r="BE162" s="182">
        <f>IF(N162="základní",J162,0)</f>
        <v>0</v>
      </c>
      <c r="BF162" s="182">
        <f>IF(N162="snížená",J162,0)</f>
        <v>0</v>
      </c>
      <c r="BG162" s="182">
        <f>IF(N162="zákl. přenesená",J162,0)</f>
        <v>0</v>
      </c>
      <c r="BH162" s="182">
        <f>IF(N162="sníž. přenesená",J162,0)</f>
        <v>0</v>
      </c>
      <c r="BI162" s="182">
        <f>IF(N162="nulová",J162,0)</f>
        <v>0</v>
      </c>
      <c r="BJ162" s="18" t="s">
        <v>136</v>
      </c>
      <c r="BK162" s="182">
        <f>ROUND(I162*H162,2)</f>
        <v>0</v>
      </c>
      <c r="BL162" s="18" t="s">
        <v>135</v>
      </c>
      <c r="BM162" s="181" t="s">
        <v>225</v>
      </c>
    </row>
    <row r="163" spans="2:51" s="14" customFormat="1" ht="12">
      <c r="B163" s="199"/>
      <c r="C163" s="200"/>
      <c r="D163" s="190" t="s">
        <v>140</v>
      </c>
      <c r="E163" s="201" t="s">
        <v>19</v>
      </c>
      <c r="F163" s="202" t="s">
        <v>226</v>
      </c>
      <c r="G163" s="200"/>
      <c r="H163" s="203">
        <v>1.95</v>
      </c>
      <c r="I163" s="204"/>
      <c r="J163" s="200"/>
      <c r="K163" s="200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140</v>
      </c>
      <c r="AU163" s="209" t="s">
        <v>136</v>
      </c>
      <c r="AV163" s="14" t="s">
        <v>136</v>
      </c>
      <c r="AW163" s="14" t="s">
        <v>32</v>
      </c>
      <c r="AX163" s="14" t="s">
        <v>70</v>
      </c>
      <c r="AY163" s="209" t="s">
        <v>128</v>
      </c>
    </row>
    <row r="164" spans="2:51" s="15" customFormat="1" ht="12">
      <c r="B164" s="210"/>
      <c r="C164" s="211"/>
      <c r="D164" s="190" t="s">
        <v>140</v>
      </c>
      <c r="E164" s="212" t="s">
        <v>19</v>
      </c>
      <c r="F164" s="213" t="s">
        <v>148</v>
      </c>
      <c r="G164" s="211"/>
      <c r="H164" s="214">
        <v>1.95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140</v>
      </c>
      <c r="AU164" s="220" t="s">
        <v>136</v>
      </c>
      <c r="AV164" s="15" t="s">
        <v>135</v>
      </c>
      <c r="AW164" s="15" t="s">
        <v>32</v>
      </c>
      <c r="AX164" s="15" t="s">
        <v>78</v>
      </c>
      <c r="AY164" s="220" t="s">
        <v>128</v>
      </c>
    </row>
    <row r="165" spans="1:65" s="2" customFormat="1" ht="37.9" customHeight="1">
      <c r="A165" s="35"/>
      <c r="B165" s="36"/>
      <c r="C165" s="170" t="s">
        <v>227</v>
      </c>
      <c r="D165" s="170" t="s">
        <v>130</v>
      </c>
      <c r="E165" s="171" t="s">
        <v>228</v>
      </c>
      <c r="F165" s="172" t="s">
        <v>229</v>
      </c>
      <c r="G165" s="173" t="s">
        <v>218</v>
      </c>
      <c r="H165" s="174">
        <v>65</v>
      </c>
      <c r="I165" s="175"/>
      <c r="J165" s="176">
        <f>ROUND(I165*H165,2)</f>
        <v>0</v>
      </c>
      <c r="K165" s="172" t="s">
        <v>134</v>
      </c>
      <c r="L165" s="40"/>
      <c r="M165" s="177" t="s">
        <v>19</v>
      </c>
      <c r="N165" s="178" t="s">
        <v>42</v>
      </c>
      <c r="O165" s="65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1" t="s">
        <v>135</v>
      </c>
      <c r="AT165" s="181" t="s">
        <v>130</v>
      </c>
      <c r="AU165" s="181" t="s">
        <v>136</v>
      </c>
      <c r="AY165" s="18" t="s">
        <v>128</v>
      </c>
      <c r="BE165" s="182">
        <f>IF(N165="základní",J165,0)</f>
        <v>0</v>
      </c>
      <c r="BF165" s="182">
        <f>IF(N165="snížená",J165,0)</f>
        <v>0</v>
      </c>
      <c r="BG165" s="182">
        <f>IF(N165="zákl. přenesená",J165,0)</f>
        <v>0</v>
      </c>
      <c r="BH165" s="182">
        <f>IF(N165="sníž. přenesená",J165,0)</f>
        <v>0</v>
      </c>
      <c r="BI165" s="182">
        <f>IF(N165="nulová",J165,0)</f>
        <v>0</v>
      </c>
      <c r="BJ165" s="18" t="s">
        <v>136</v>
      </c>
      <c r="BK165" s="182">
        <f>ROUND(I165*H165,2)</f>
        <v>0</v>
      </c>
      <c r="BL165" s="18" t="s">
        <v>135</v>
      </c>
      <c r="BM165" s="181" t="s">
        <v>230</v>
      </c>
    </row>
    <row r="166" spans="1:47" s="2" customFormat="1" ht="12">
      <c r="A166" s="35"/>
      <c r="B166" s="36"/>
      <c r="C166" s="37"/>
      <c r="D166" s="183" t="s">
        <v>138</v>
      </c>
      <c r="E166" s="37"/>
      <c r="F166" s="184" t="s">
        <v>231</v>
      </c>
      <c r="G166" s="37"/>
      <c r="H166" s="37"/>
      <c r="I166" s="185"/>
      <c r="J166" s="37"/>
      <c r="K166" s="37"/>
      <c r="L166" s="40"/>
      <c r="M166" s="186"/>
      <c r="N166" s="187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138</v>
      </c>
      <c r="AU166" s="18" t="s">
        <v>136</v>
      </c>
    </row>
    <row r="167" spans="2:63" s="12" customFormat="1" ht="22.9" customHeight="1">
      <c r="B167" s="154"/>
      <c r="C167" s="155"/>
      <c r="D167" s="156" t="s">
        <v>69</v>
      </c>
      <c r="E167" s="168" t="s">
        <v>136</v>
      </c>
      <c r="F167" s="168" t="s">
        <v>232</v>
      </c>
      <c r="G167" s="155"/>
      <c r="H167" s="155"/>
      <c r="I167" s="158"/>
      <c r="J167" s="169">
        <f>BK167</f>
        <v>0</v>
      </c>
      <c r="K167" s="155"/>
      <c r="L167" s="160"/>
      <c r="M167" s="161"/>
      <c r="N167" s="162"/>
      <c r="O167" s="162"/>
      <c r="P167" s="163">
        <f>SUM(P168:P172)</f>
        <v>0</v>
      </c>
      <c r="Q167" s="162"/>
      <c r="R167" s="163">
        <f>SUM(R168:R172)</f>
        <v>5.6289750000000005</v>
      </c>
      <c r="S167" s="162"/>
      <c r="T167" s="164">
        <f>SUM(T168:T172)</f>
        <v>0</v>
      </c>
      <c r="AR167" s="165" t="s">
        <v>78</v>
      </c>
      <c r="AT167" s="166" t="s">
        <v>69</v>
      </c>
      <c r="AU167" s="166" t="s">
        <v>78</v>
      </c>
      <c r="AY167" s="165" t="s">
        <v>128</v>
      </c>
      <c r="BK167" s="167">
        <f>SUM(BK168:BK172)</f>
        <v>0</v>
      </c>
    </row>
    <row r="168" spans="1:65" s="2" customFormat="1" ht="55.5" customHeight="1">
      <c r="A168" s="35"/>
      <c r="B168" s="36"/>
      <c r="C168" s="170" t="s">
        <v>233</v>
      </c>
      <c r="D168" s="170" t="s">
        <v>130</v>
      </c>
      <c r="E168" s="171" t="s">
        <v>234</v>
      </c>
      <c r="F168" s="172" t="s">
        <v>235</v>
      </c>
      <c r="G168" s="173" t="s">
        <v>236</v>
      </c>
      <c r="H168" s="174">
        <v>27.5</v>
      </c>
      <c r="I168" s="175"/>
      <c r="J168" s="176">
        <f>ROUND(I168*H168,2)</f>
        <v>0</v>
      </c>
      <c r="K168" s="172" t="s">
        <v>134</v>
      </c>
      <c r="L168" s="40"/>
      <c r="M168" s="177" t="s">
        <v>19</v>
      </c>
      <c r="N168" s="178" t="s">
        <v>42</v>
      </c>
      <c r="O168" s="65"/>
      <c r="P168" s="179">
        <f>O168*H168</f>
        <v>0</v>
      </c>
      <c r="Q168" s="179">
        <v>0.20469</v>
      </c>
      <c r="R168" s="179">
        <f>Q168*H168</f>
        <v>5.6289750000000005</v>
      </c>
      <c r="S168" s="179">
        <v>0</v>
      </c>
      <c r="T168" s="18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1" t="s">
        <v>135</v>
      </c>
      <c r="AT168" s="181" t="s">
        <v>130</v>
      </c>
      <c r="AU168" s="181" t="s">
        <v>136</v>
      </c>
      <c r="AY168" s="18" t="s">
        <v>128</v>
      </c>
      <c r="BE168" s="182">
        <f>IF(N168="základní",J168,0)</f>
        <v>0</v>
      </c>
      <c r="BF168" s="182">
        <f>IF(N168="snížená",J168,0)</f>
        <v>0</v>
      </c>
      <c r="BG168" s="182">
        <f>IF(N168="zákl. přenesená",J168,0)</f>
        <v>0</v>
      </c>
      <c r="BH168" s="182">
        <f>IF(N168="sníž. přenesená",J168,0)</f>
        <v>0</v>
      </c>
      <c r="BI168" s="182">
        <f>IF(N168="nulová",J168,0)</f>
        <v>0</v>
      </c>
      <c r="BJ168" s="18" t="s">
        <v>136</v>
      </c>
      <c r="BK168" s="182">
        <f>ROUND(I168*H168,2)</f>
        <v>0</v>
      </c>
      <c r="BL168" s="18" t="s">
        <v>135</v>
      </c>
      <c r="BM168" s="181" t="s">
        <v>237</v>
      </c>
    </row>
    <row r="169" spans="1:47" s="2" customFormat="1" ht="12">
      <c r="A169" s="35"/>
      <c r="B169" s="36"/>
      <c r="C169" s="37"/>
      <c r="D169" s="183" t="s">
        <v>138</v>
      </c>
      <c r="E169" s="37"/>
      <c r="F169" s="184" t="s">
        <v>238</v>
      </c>
      <c r="G169" s="37"/>
      <c r="H169" s="37"/>
      <c r="I169" s="185"/>
      <c r="J169" s="37"/>
      <c r="K169" s="37"/>
      <c r="L169" s="40"/>
      <c r="M169" s="186"/>
      <c r="N169" s="187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138</v>
      </c>
      <c r="AU169" s="18" t="s">
        <v>136</v>
      </c>
    </row>
    <row r="170" spans="2:51" s="13" customFormat="1" ht="12">
      <c r="B170" s="188"/>
      <c r="C170" s="189"/>
      <c r="D170" s="190" t="s">
        <v>140</v>
      </c>
      <c r="E170" s="191" t="s">
        <v>19</v>
      </c>
      <c r="F170" s="192" t="s">
        <v>239</v>
      </c>
      <c r="G170" s="189"/>
      <c r="H170" s="191" t="s">
        <v>19</v>
      </c>
      <c r="I170" s="193"/>
      <c r="J170" s="189"/>
      <c r="K170" s="189"/>
      <c r="L170" s="194"/>
      <c r="M170" s="195"/>
      <c r="N170" s="196"/>
      <c r="O170" s="196"/>
      <c r="P170" s="196"/>
      <c r="Q170" s="196"/>
      <c r="R170" s="196"/>
      <c r="S170" s="196"/>
      <c r="T170" s="197"/>
      <c r="AT170" s="198" t="s">
        <v>140</v>
      </c>
      <c r="AU170" s="198" t="s">
        <v>136</v>
      </c>
      <c r="AV170" s="13" t="s">
        <v>78</v>
      </c>
      <c r="AW170" s="13" t="s">
        <v>32</v>
      </c>
      <c r="AX170" s="13" t="s">
        <v>70</v>
      </c>
      <c r="AY170" s="198" t="s">
        <v>128</v>
      </c>
    </row>
    <row r="171" spans="2:51" s="14" customFormat="1" ht="12">
      <c r="B171" s="199"/>
      <c r="C171" s="200"/>
      <c r="D171" s="190" t="s">
        <v>140</v>
      </c>
      <c r="E171" s="201" t="s">
        <v>19</v>
      </c>
      <c r="F171" s="202" t="s">
        <v>240</v>
      </c>
      <c r="G171" s="200"/>
      <c r="H171" s="203">
        <v>27.5</v>
      </c>
      <c r="I171" s="204"/>
      <c r="J171" s="200"/>
      <c r="K171" s="200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140</v>
      </c>
      <c r="AU171" s="209" t="s">
        <v>136</v>
      </c>
      <c r="AV171" s="14" t="s">
        <v>136</v>
      </c>
      <c r="AW171" s="14" t="s">
        <v>32</v>
      </c>
      <c r="AX171" s="14" t="s">
        <v>70</v>
      </c>
      <c r="AY171" s="209" t="s">
        <v>128</v>
      </c>
    </row>
    <row r="172" spans="2:51" s="15" customFormat="1" ht="12">
      <c r="B172" s="210"/>
      <c r="C172" s="211"/>
      <c r="D172" s="190" t="s">
        <v>140</v>
      </c>
      <c r="E172" s="212" t="s">
        <v>19</v>
      </c>
      <c r="F172" s="213" t="s">
        <v>148</v>
      </c>
      <c r="G172" s="211"/>
      <c r="H172" s="214">
        <v>27.5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140</v>
      </c>
      <c r="AU172" s="220" t="s">
        <v>136</v>
      </c>
      <c r="AV172" s="15" t="s">
        <v>135</v>
      </c>
      <c r="AW172" s="15" t="s">
        <v>32</v>
      </c>
      <c r="AX172" s="15" t="s">
        <v>78</v>
      </c>
      <c r="AY172" s="220" t="s">
        <v>128</v>
      </c>
    </row>
    <row r="173" spans="2:63" s="12" customFormat="1" ht="22.9" customHeight="1">
      <c r="B173" s="154"/>
      <c r="C173" s="155"/>
      <c r="D173" s="156" t="s">
        <v>69</v>
      </c>
      <c r="E173" s="168" t="s">
        <v>135</v>
      </c>
      <c r="F173" s="168" t="s">
        <v>241</v>
      </c>
      <c r="G173" s="155"/>
      <c r="H173" s="155"/>
      <c r="I173" s="158"/>
      <c r="J173" s="169">
        <f>BK173</f>
        <v>0</v>
      </c>
      <c r="K173" s="155"/>
      <c r="L173" s="160"/>
      <c r="M173" s="161"/>
      <c r="N173" s="162"/>
      <c r="O173" s="162"/>
      <c r="P173" s="163">
        <f>SUM(P174:P177)</f>
        <v>0</v>
      </c>
      <c r="Q173" s="162"/>
      <c r="R173" s="163">
        <f>SUM(R174:R177)</f>
        <v>0</v>
      </c>
      <c r="S173" s="162"/>
      <c r="T173" s="164">
        <f>SUM(T174:T177)</f>
        <v>0</v>
      </c>
      <c r="AR173" s="165" t="s">
        <v>78</v>
      </c>
      <c r="AT173" s="166" t="s">
        <v>69</v>
      </c>
      <c r="AU173" s="166" t="s">
        <v>78</v>
      </c>
      <c r="AY173" s="165" t="s">
        <v>128</v>
      </c>
      <c r="BK173" s="167">
        <f>SUM(BK174:BK177)</f>
        <v>0</v>
      </c>
    </row>
    <row r="174" spans="1:65" s="2" customFormat="1" ht="33" customHeight="1">
      <c r="A174" s="35"/>
      <c r="B174" s="36"/>
      <c r="C174" s="170" t="s">
        <v>242</v>
      </c>
      <c r="D174" s="170" t="s">
        <v>130</v>
      </c>
      <c r="E174" s="171" t="s">
        <v>243</v>
      </c>
      <c r="F174" s="172" t="s">
        <v>244</v>
      </c>
      <c r="G174" s="173" t="s">
        <v>133</v>
      </c>
      <c r="H174" s="174">
        <v>1.2</v>
      </c>
      <c r="I174" s="175"/>
      <c r="J174" s="176">
        <f>ROUND(I174*H174,2)</f>
        <v>0</v>
      </c>
      <c r="K174" s="172" t="s">
        <v>134</v>
      </c>
      <c r="L174" s="40"/>
      <c r="M174" s="177" t="s">
        <v>19</v>
      </c>
      <c r="N174" s="178" t="s">
        <v>42</v>
      </c>
      <c r="O174" s="65"/>
      <c r="P174" s="179">
        <f>O174*H174</f>
        <v>0</v>
      </c>
      <c r="Q174" s="179">
        <v>0</v>
      </c>
      <c r="R174" s="179">
        <f>Q174*H174</f>
        <v>0</v>
      </c>
      <c r="S174" s="179">
        <v>0</v>
      </c>
      <c r="T174" s="18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1" t="s">
        <v>135</v>
      </c>
      <c r="AT174" s="181" t="s">
        <v>130</v>
      </c>
      <c r="AU174" s="181" t="s">
        <v>136</v>
      </c>
      <c r="AY174" s="18" t="s">
        <v>128</v>
      </c>
      <c r="BE174" s="182">
        <f>IF(N174="základní",J174,0)</f>
        <v>0</v>
      </c>
      <c r="BF174" s="182">
        <f>IF(N174="snížená",J174,0)</f>
        <v>0</v>
      </c>
      <c r="BG174" s="182">
        <f>IF(N174="zákl. přenesená",J174,0)</f>
        <v>0</v>
      </c>
      <c r="BH174" s="182">
        <f>IF(N174="sníž. přenesená",J174,0)</f>
        <v>0</v>
      </c>
      <c r="BI174" s="182">
        <f>IF(N174="nulová",J174,0)</f>
        <v>0</v>
      </c>
      <c r="BJ174" s="18" t="s">
        <v>136</v>
      </c>
      <c r="BK174" s="182">
        <f>ROUND(I174*H174,2)</f>
        <v>0</v>
      </c>
      <c r="BL174" s="18" t="s">
        <v>135</v>
      </c>
      <c r="BM174" s="181" t="s">
        <v>245</v>
      </c>
    </row>
    <row r="175" spans="1:47" s="2" customFormat="1" ht="12">
      <c r="A175" s="35"/>
      <c r="B175" s="36"/>
      <c r="C175" s="37"/>
      <c r="D175" s="183" t="s">
        <v>138</v>
      </c>
      <c r="E175" s="37"/>
      <c r="F175" s="184" t="s">
        <v>246</v>
      </c>
      <c r="G175" s="37"/>
      <c r="H175" s="37"/>
      <c r="I175" s="185"/>
      <c r="J175" s="37"/>
      <c r="K175" s="37"/>
      <c r="L175" s="40"/>
      <c r="M175" s="186"/>
      <c r="N175" s="187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138</v>
      </c>
      <c r="AU175" s="18" t="s">
        <v>136</v>
      </c>
    </row>
    <row r="176" spans="2:51" s="13" customFormat="1" ht="12">
      <c r="B176" s="188"/>
      <c r="C176" s="189"/>
      <c r="D176" s="190" t="s">
        <v>140</v>
      </c>
      <c r="E176" s="191" t="s">
        <v>19</v>
      </c>
      <c r="F176" s="192" t="s">
        <v>247</v>
      </c>
      <c r="G176" s="189"/>
      <c r="H176" s="191" t="s">
        <v>19</v>
      </c>
      <c r="I176" s="193"/>
      <c r="J176" s="189"/>
      <c r="K176" s="189"/>
      <c r="L176" s="194"/>
      <c r="M176" s="195"/>
      <c r="N176" s="196"/>
      <c r="O176" s="196"/>
      <c r="P176" s="196"/>
      <c r="Q176" s="196"/>
      <c r="R176" s="196"/>
      <c r="S176" s="196"/>
      <c r="T176" s="197"/>
      <c r="AT176" s="198" t="s">
        <v>140</v>
      </c>
      <c r="AU176" s="198" t="s">
        <v>136</v>
      </c>
      <c r="AV176" s="13" t="s">
        <v>78</v>
      </c>
      <c r="AW176" s="13" t="s">
        <v>32</v>
      </c>
      <c r="AX176" s="13" t="s">
        <v>70</v>
      </c>
      <c r="AY176" s="198" t="s">
        <v>128</v>
      </c>
    </row>
    <row r="177" spans="2:51" s="14" customFormat="1" ht="12">
      <c r="B177" s="199"/>
      <c r="C177" s="200"/>
      <c r="D177" s="190" t="s">
        <v>140</v>
      </c>
      <c r="E177" s="201" t="s">
        <v>19</v>
      </c>
      <c r="F177" s="202" t="s">
        <v>155</v>
      </c>
      <c r="G177" s="200"/>
      <c r="H177" s="203">
        <v>1.2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140</v>
      </c>
      <c r="AU177" s="209" t="s">
        <v>136</v>
      </c>
      <c r="AV177" s="14" t="s">
        <v>136</v>
      </c>
      <c r="AW177" s="14" t="s">
        <v>32</v>
      </c>
      <c r="AX177" s="14" t="s">
        <v>78</v>
      </c>
      <c r="AY177" s="209" t="s">
        <v>128</v>
      </c>
    </row>
    <row r="178" spans="2:63" s="12" customFormat="1" ht="22.9" customHeight="1">
      <c r="B178" s="154"/>
      <c r="C178" s="155"/>
      <c r="D178" s="156" t="s">
        <v>69</v>
      </c>
      <c r="E178" s="168" t="s">
        <v>209</v>
      </c>
      <c r="F178" s="168" t="s">
        <v>248</v>
      </c>
      <c r="G178" s="155"/>
      <c r="H178" s="155"/>
      <c r="I178" s="158"/>
      <c r="J178" s="169">
        <f>BK178</f>
        <v>0</v>
      </c>
      <c r="K178" s="155"/>
      <c r="L178" s="160"/>
      <c r="M178" s="161"/>
      <c r="N178" s="162"/>
      <c r="O178" s="162"/>
      <c r="P178" s="163">
        <f>SUM(P179:P486)</f>
        <v>0</v>
      </c>
      <c r="Q178" s="162"/>
      <c r="R178" s="163">
        <f>SUM(R179:R486)</f>
        <v>36.924876340000004</v>
      </c>
      <c r="S178" s="162"/>
      <c r="T178" s="164">
        <f>SUM(T179:T486)</f>
        <v>0</v>
      </c>
      <c r="AR178" s="165" t="s">
        <v>78</v>
      </c>
      <c r="AT178" s="166" t="s">
        <v>69</v>
      </c>
      <c r="AU178" s="166" t="s">
        <v>78</v>
      </c>
      <c r="AY178" s="165" t="s">
        <v>128</v>
      </c>
      <c r="BK178" s="167">
        <f>SUM(BK179:BK486)</f>
        <v>0</v>
      </c>
    </row>
    <row r="179" spans="1:65" s="2" customFormat="1" ht="24.2" customHeight="1">
      <c r="A179" s="35"/>
      <c r="B179" s="36"/>
      <c r="C179" s="170" t="s">
        <v>249</v>
      </c>
      <c r="D179" s="170" t="s">
        <v>130</v>
      </c>
      <c r="E179" s="171" t="s">
        <v>250</v>
      </c>
      <c r="F179" s="172" t="s">
        <v>251</v>
      </c>
      <c r="G179" s="173" t="s">
        <v>218</v>
      </c>
      <c r="H179" s="174">
        <v>24.893</v>
      </c>
      <c r="I179" s="175"/>
      <c r="J179" s="176">
        <f>ROUND(I179*H179,2)</f>
        <v>0</v>
      </c>
      <c r="K179" s="172" t="s">
        <v>134</v>
      </c>
      <c r="L179" s="40"/>
      <c r="M179" s="177" t="s">
        <v>19</v>
      </c>
      <c r="N179" s="178" t="s">
        <v>42</v>
      </c>
      <c r="O179" s="65"/>
      <c r="P179" s="179">
        <f>O179*H179</f>
        <v>0</v>
      </c>
      <c r="Q179" s="179">
        <v>0.00026</v>
      </c>
      <c r="R179" s="179">
        <f>Q179*H179</f>
        <v>0.006472179999999999</v>
      </c>
      <c r="S179" s="179">
        <v>0</v>
      </c>
      <c r="T179" s="180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1" t="s">
        <v>135</v>
      </c>
      <c r="AT179" s="181" t="s">
        <v>130</v>
      </c>
      <c r="AU179" s="181" t="s">
        <v>136</v>
      </c>
      <c r="AY179" s="18" t="s">
        <v>128</v>
      </c>
      <c r="BE179" s="182">
        <f>IF(N179="základní",J179,0)</f>
        <v>0</v>
      </c>
      <c r="BF179" s="182">
        <f>IF(N179="snížená",J179,0)</f>
        <v>0</v>
      </c>
      <c r="BG179" s="182">
        <f>IF(N179="zákl. přenesená",J179,0)</f>
        <v>0</v>
      </c>
      <c r="BH179" s="182">
        <f>IF(N179="sníž. přenesená",J179,0)</f>
        <v>0</v>
      </c>
      <c r="BI179" s="182">
        <f>IF(N179="nulová",J179,0)</f>
        <v>0</v>
      </c>
      <c r="BJ179" s="18" t="s">
        <v>136</v>
      </c>
      <c r="BK179" s="182">
        <f>ROUND(I179*H179,2)</f>
        <v>0</v>
      </c>
      <c r="BL179" s="18" t="s">
        <v>135</v>
      </c>
      <c r="BM179" s="181" t="s">
        <v>252</v>
      </c>
    </row>
    <row r="180" spans="1:47" s="2" customFormat="1" ht="12">
      <c r="A180" s="35"/>
      <c r="B180" s="36"/>
      <c r="C180" s="37"/>
      <c r="D180" s="183" t="s">
        <v>138</v>
      </c>
      <c r="E180" s="37"/>
      <c r="F180" s="184" t="s">
        <v>253</v>
      </c>
      <c r="G180" s="37"/>
      <c r="H180" s="37"/>
      <c r="I180" s="185"/>
      <c r="J180" s="37"/>
      <c r="K180" s="37"/>
      <c r="L180" s="40"/>
      <c r="M180" s="186"/>
      <c r="N180" s="187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138</v>
      </c>
      <c r="AU180" s="18" t="s">
        <v>136</v>
      </c>
    </row>
    <row r="181" spans="1:65" s="2" customFormat="1" ht="33" customHeight="1">
      <c r="A181" s="35"/>
      <c r="B181" s="36"/>
      <c r="C181" s="170" t="s">
        <v>254</v>
      </c>
      <c r="D181" s="170" t="s">
        <v>130</v>
      </c>
      <c r="E181" s="171" t="s">
        <v>255</v>
      </c>
      <c r="F181" s="172" t="s">
        <v>256</v>
      </c>
      <c r="G181" s="173" t="s">
        <v>218</v>
      </c>
      <c r="H181" s="174">
        <v>24.893</v>
      </c>
      <c r="I181" s="175"/>
      <c r="J181" s="176">
        <f>ROUND(I181*H181,2)</f>
        <v>0</v>
      </c>
      <c r="K181" s="172" t="s">
        <v>134</v>
      </c>
      <c r="L181" s="40"/>
      <c r="M181" s="177" t="s">
        <v>19</v>
      </c>
      <c r="N181" s="178" t="s">
        <v>42</v>
      </c>
      <c r="O181" s="65"/>
      <c r="P181" s="179">
        <f>O181*H181</f>
        <v>0</v>
      </c>
      <c r="Q181" s="179">
        <v>0.003</v>
      </c>
      <c r="R181" s="179">
        <f>Q181*H181</f>
        <v>0.07467900000000001</v>
      </c>
      <c r="S181" s="179">
        <v>0</v>
      </c>
      <c r="T181" s="180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1" t="s">
        <v>135</v>
      </c>
      <c r="AT181" s="181" t="s">
        <v>130</v>
      </c>
      <c r="AU181" s="181" t="s">
        <v>136</v>
      </c>
      <c r="AY181" s="18" t="s">
        <v>128</v>
      </c>
      <c r="BE181" s="182">
        <f>IF(N181="základní",J181,0)</f>
        <v>0</v>
      </c>
      <c r="BF181" s="182">
        <f>IF(N181="snížená",J181,0)</f>
        <v>0</v>
      </c>
      <c r="BG181" s="182">
        <f>IF(N181="zákl. přenesená",J181,0)</f>
        <v>0</v>
      </c>
      <c r="BH181" s="182">
        <f>IF(N181="sníž. přenesená",J181,0)</f>
        <v>0</v>
      </c>
      <c r="BI181" s="182">
        <f>IF(N181="nulová",J181,0)</f>
        <v>0</v>
      </c>
      <c r="BJ181" s="18" t="s">
        <v>136</v>
      </c>
      <c r="BK181" s="182">
        <f>ROUND(I181*H181,2)</f>
        <v>0</v>
      </c>
      <c r="BL181" s="18" t="s">
        <v>135</v>
      </c>
      <c r="BM181" s="181" t="s">
        <v>257</v>
      </c>
    </row>
    <row r="182" spans="1:47" s="2" customFormat="1" ht="12">
      <c r="A182" s="35"/>
      <c r="B182" s="36"/>
      <c r="C182" s="37"/>
      <c r="D182" s="183" t="s">
        <v>138</v>
      </c>
      <c r="E182" s="37"/>
      <c r="F182" s="184" t="s">
        <v>258</v>
      </c>
      <c r="G182" s="37"/>
      <c r="H182" s="37"/>
      <c r="I182" s="185"/>
      <c r="J182" s="37"/>
      <c r="K182" s="37"/>
      <c r="L182" s="40"/>
      <c r="M182" s="186"/>
      <c r="N182" s="187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138</v>
      </c>
      <c r="AU182" s="18" t="s">
        <v>136</v>
      </c>
    </row>
    <row r="183" spans="2:51" s="13" customFormat="1" ht="12">
      <c r="B183" s="188"/>
      <c r="C183" s="189"/>
      <c r="D183" s="190" t="s">
        <v>140</v>
      </c>
      <c r="E183" s="191" t="s">
        <v>19</v>
      </c>
      <c r="F183" s="192" t="s">
        <v>259</v>
      </c>
      <c r="G183" s="189"/>
      <c r="H183" s="191" t="s">
        <v>19</v>
      </c>
      <c r="I183" s="193"/>
      <c r="J183" s="189"/>
      <c r="K183" s="189"/>
      <c r="L183" s="194"/>
      <c r="M183" s="195"/>
      <c r="N183" s="196"/>
      <c r="O183" s="196"/>
      <c r="P183" s="196"/>
      <c r="Q183" s="196"/>
      <c r="R183" s="196"/>
      <c r="S183" s="196"/>
      <c r="T183" s="197"/>
      <c r="AT183" s="198" t="s">
        <v>140</v>
      </c>
      <c r="AU183" s="198" t="s">
        <v>136</v>
      </c>
      <c r="AV183" s="13" t="s">
        <v>78</v>
      </c>
      <c r="AW183" s="13" t="s">
        <v>32</v>
      </c>
      <c r="AX183" s="13" t="s">
        <v>70</v>
      </c>
      <c r="AY183" s="198" t="s">
        <v>128</v>
      </c>
    </row>
    <row r="184" spans="2:51" s="14" customFormat="1" ht="12">
      <c r="B184" s="199"/>
      <c r="C184" s="200"/>
      <c r="D184" s="190" t="s">
        <v>140</v>
      </c>
      <c r="E184" s="201" t="s">
        <v>19</v>
      </c>
      <c r="F184" s="202" t="s">
        <v>260</v>
      </c>
      <c r="G184" s="200"/>
      <c r="H184" s="203">
        <v>25.481</v>
      </c>
      <c r="I184" s="204"/>
      <c r="J184" s="200"/>
      <c r="K184" s="200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140</v>
      </c>
      <c r="AU184" s="209" t="s">
        <v>136</v>
      </c>
      <c r="AV184" s="14" t="s">
        <v>136</v>
      </c>
      <c r="AW184" s="14" t="s">
        <v>32</v>
      </c>
      <c r="AX184" s="14" t="s">
        <v>70</v>
      </c>
      <c r="AY184" s="209" t="s">
        <v>128</v>
      </c>
    </row>
    <row r="185" spans="2:51" s="14" customFormat="1" ht="12">
      <c r="B185" s="199"/>
      <c r="C185" s="200"/>
      <c r="D185" s="190" t="s">
        <v>140</v>
      </c>
      <c r="E185" s="201" t="s">
        <v>19</v>
      </c>
      <c r="F185" s="202" t="s">
        <v>261</v>
      </c>
      <c r="G185" s="200"/>
      <c r="H185" s="203">
        <v>-1.576</v>
      </c>
      <c r="I185" s="204"/>
      <c r="J185" s="200"/>
      <c r="K185" s="200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140</v>
      </c>
      <c r="AU185" s="209" t="s">
        <v>136</v>
      </c>
      <c r="AV185" s="14" t="s">
        <v>136</v>
      </c>
      <c r="AW185" s="14" t="s">
        <v>32</v>
      </c>
      <c r="AX185" s="14" t="s">
        <v>70</v>
      </c>
      <c r="AY185" s="209" t="s">
        <v>128</v>
      </c>
    </row>
    <row r="186" spans="2:51" s="14" customFormat="1" ht="12">
      <c r="B186" s="199"/>
      <c r="C186" s="200"/>
      <c r="D186" s="190" t="s">
        <v>140</v>
      </c>
      <c r="E186" s="201" t="s">
        <v>19</v>
      </c>
      <c r="F186" s="202" t="s">
        <v>262</v>
      </c>
      <c r="G186" s="200"/>
      <c r="H186" s="203">
        <v>0.988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140</v>
      </c>
      <c r="AU186" s="209" t="s">
        <v>136</v>
      </c>
      <c r="AV186" s="14" t="s">
        <v>136</v>
      </c>
      <c r="AW186" s="14" t="s">
        <v>32</v>
      </c>
      <c r="AX186" s="14" t="s">
        <v>70</v>
      </c>
      <c r="AY186" s="209" t="s">
        <v>128</v>
      </c>
    </row>
    <row r="187" spans="2:51" s="15" customFormat="1" ht="12">
      <c r="B187" s="210"/>
      <c r="C187" s="211"/>
      <c r="D187" s="190" t="s">
        <v>140</v>
      </c>
      <c r="E187" s="212" t="s">
        <v>19</v>
      </c>
      <c r="F187" s="213" t="s">
        <v>148</v>
      </c>
      <c r="G187" s="211"/>
      <c r="H187" s="214">
        <v>24.893</v>
      </c>
      <c r="I187" s="215"/>
      <c r="J187" s="211"/>
      <c r="K187" s="211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140</v>
      </c>
      <c r="AU187" s="220" t="s">
        <v>136</v>
      </c>
      <c r="AV187" s="15" t="s">
        <v>135</v>
      </c>
      <c r="AW187" s="15" t="s">
        <v>32</v>
      </c>
      <c r="AX187" s="15" t="s">
        <v>78</v>
      </c>
      <c r="AY187" s="220" t="s">
        <v>128</v>
      </c>
    </row>
    <row r="188" spans="1:65" s="2" customFormat="1" ht="24.2" customHeight="1">
      <c r="A188" s="35"/>
      <c r="B188" s="36"/>
      <c r="C188" s="170" t="s">
        <v>263</v>
      </c>
      <c r="D188" s="170" t="s">
        <v>130</v>
      </c>
      <c r="E188" s="171" t="s">
        <v>264</v>
      </c>
      <c r="F188" s="172" t="s">
        <v>265</v>
      </c>
      <c r="G188" s="173" t="s">
        <v>218</v>
      </c>
      <c r="H188" s="174">
        <v>41.312</v>
      </c>
      <c r="I188" s="175"/>
      <c r="J188" s="176">
        <f>ROUND(I188*H188,2)</f>
        <v>0</v>
      </c>
      <c r="K188" s="172" t="s">
        <v>134</v>
      </c>
      <c r="L188" s="40"/>
      <c r="M188" s="177" t="s">
        <v>19</v>
      </c>
      <c r="N188" s="178" t="s">
        <v>42</v>
      </c>
      <c r="O188" s="65"/>
      <c r="P188" s="179">
        <f>O188*H188</f>
        <v>0</v>
      </c>
      <c r="Q188" s="179">
        <v>0.03358</v>
      </c>
      <c r="R188" s="179">
        <f>Q188*H188</f>
        <v>1.3872569599999998</v>
      </c>
      <c r="S188" s="179">
        <v>0</v>
      </c>
      <c r="T188" s="18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1" t="s">
        <v>135</v>
      </c>
      <c r="AT188" s="181" t="s">
        <v>130</v>
      </c>
      <c r="AU188" s="181" t="s">
        <v>136</v>
      </c>
      <c r="AY188" s="18" t="s">
        <v>128</v>
      </c>
      <c r="BE188" s="182">
        <f>IF(N188="základní",J188,0)</f>
        <v>0</v>
      </c>
      <c r="BF188" s="182">
        <f>IF(N188="snížená",J188,0)</f>
        <v>0</v>
      </c>
      <c r="BG188" s="182">
        <f>IF(N188="zákl. přenesená",J188,0)</f>
        <v>0</v>
      </c>
      <c r="BH188" s="182">
        <f>IF(N188="sníž. přenesená",J188,0)</f>
        <v>0</v>
      </c>
      <c r="BI188" s="182">
        <f>IF(N188="nulová",J188,0)</f>
        <v>0</v>
      </c>
      <c r="BJ188" s="18" t="s">
        <v>136</v>
      </c>
      <c r="BK188" s="182">
        <f>ROUND(I188*H188,2)</f>
        <v>0</v>
      </c>
      <c r="BL188" s="18" t="s">
        <v>135</v>
      </c>
      <c r="BM188" s="181" t="s">
        <v>266</v>
      </c>
    </row>
    <row r="189" spans="1:47" s="2" customFormat="1" ht="12">
      <c r="A189" s="35"/>
      <c r="B189" s="36"/>
      <c r="C189" s="37"/>
      <c r="D189" s="183" t="s">
        <v>138</v>
      </c>
      <c r="E189" s="37"/>
      <c r="F189" s="184" t="s">
        <v>267</v>
      </c>
      <c r="G189" s="37"/>
      <c r="H189" s="37"/>
      <c r="I189" s="185"/>
      <c r="J189" s="37"/>
      <c r="K189" s="37"/>
      <c r="L189" s="40"/>
      <c r="M189" s="186"/>
      <c r="N189" s="187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138</v>
      </c>
      <c r="AU189" s="18" t="s">
        <v>136</v>
      </c>
    </row>
    <row r="190" spans="2:51" s="13" customFormat="1" ht="12">
      <c r="B190" s="188"/>
      <c r="C190" s="189"/>
      <c r="D190" s="190" t="s">
        <v>140</v>
      </c>
      <c r="E190" s="191" t="s">
        <v>19</v>
      </c>
      <c r="F190" s="192" t="s">
        <v>268</v>
      </c>
      <c r="G190" s="189"/>
      <c r="H190" s="191" t="s">
        <v>19</v>
      </c>
      <c r="I190" s="193"/>
      <c r="J190" s="189"/>
      <c r="K190" s="189"/>
      <c r="L190" s="194"/>
      <c r="M190" s="195"/>
      <c r="N190" s="196"/>
      <c r="O190" s="196"/>
      <c r="P190" s="196"/>
      <c r="Q190" s="196"/>
      <c r="R190" s="196"/>
      <c r="S190" s="196"/>
      <c r="T190" s="197"/>
      <c r="AT190" s="198" t="s">
        <v>140</v>
      </c>
      <c r="AU190" s="198" t="s">
        <v>136</v>
      </c>
      <c r="AV190" s="13" t="s">
        <v>78</v>
      </c>
      <c r="AW190" s="13" t="s">
        <v>32</v>
      </c>
      <c r="AX190" s="13" t="s">
        <v>70</v>
      </c>
      <c r="AY190" s="198" t="s">
        <v>128</v>
      </c>
    </row>
    <row r="191" spans="2:51" s="14" customFormat="1" ht="12">
      <c r="B191" s="199"/>
      <c r="C191" s="200"/>
      <c r="D191" s="190" t="s">
        <v>140</v>
      </c>
      <c r="E191" s="201" t="s">
        <v>19</v>
      </c>
      <c r="F191" s="202" t="s">
        <v>269</v>
      </c>
      <c r="G191" s="200"/>
      <c r="H191" s="203">
        <v>3.834</v>
      </c>
      <c r="I191" s="204"/>
      <c r="J191" s="200"/>
      <c r="K191" s="200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140</v>
      </c>
      <c r="AU191" s="209" t="s">
        <v>136</v>
      </c>
      <c r="AV191" s="14" t="s">
        <v>136</v>
      </c>
      <c r="AW191" s="14" t="s">
        <v>32</v>
      </c>
      <c r="AX191" s="14" t="s">
        <v>70</v>
      </c>
      <c r="AY191" s="209" t="s">
        <v>128</v>
      </c>
    </row>
    <row r="192" spans="2:51" s="13" customFormat="1" ht="12">
      <c r="B192" s="188"/>
      <c r="C192" s="189"/>
      <c r="D192" s="190" t="s">
        <v>140</v>
      </c>
      <c r="E192" s="191" t="s">
        <v>19</v>
      </c>
      <c r="F192" s="192" t="s">
        <v>270</v>
      </c>
      <c r="G192" s="189"/>
      <c r="H192" s="191" t="s">
        <v>19</v>
      </c>
      <c r="I192" s="193"/>
      <c r="J192" s="189"/>
      <c r="K192" s="189"/>
      <c r="L192" s="194"/>
      <c r="M192" s="195"/>
      <c r="N192" s="196"/>
      <c r="O192" s="196"/>
      <c r="P192" s="196"/>
      <c r="Q192" s="196"/>
      <c r="R192" s="196"/>
      <c r="S192" s="196"/>
      <c r="T192" s="197"/>
      <c r="AT192" s="198" t="s">
        <v>140</v>
      </c>
      <c r="AU192" s="198" t="s">
        <v>136</v>
      </c>
      <c r="AV192" s="13" t="s">
        <v>78</v>
      </c>
      <c r="AW192" s="13" t="s">
        <v>32</v>
      </c>
      <c r="AX192" s="13" t="s">
        <v>70</v>
      </c>
      <c r="AY192" s="198" t="s">
        <v>128</v>
      </c>
    </row>
    <row r="193" spans="2:51" s="13" customFormat="1" ht="12">
      <c r="B193" s="188"/>
      <c r="C193" s="189"/>
      <c r="D193" s="190" t="s">
        <v>140</v>
      </c>
      <c r="E193" s="191" t="s">
        <v>19</v>
      </c>
      <c r="F193" s="192" t="s">
        <v>142</v>
      </c>
      <c r="G193" s="189"/>
      <c r="H193" s="191" t="s">
        <v>19</v>
      </c>
      <c r="I193" s="193"/>
      <c r="J193" s="189"/>
      <c r="K193" s="189"/>
      <c r="L193" s="194"/>
      <c r="M193" s="195"/>
      <c r="N193" s="196"/>
      <c r="O193" s="196"/>
      <c r="P193" s="196"/>
      <c r="Q193" s="196"/>
      <c r="R193" s="196"/>
      <c r="S193" s="196"/>
      <c r="T193" s="197"/>
      <c r="AT193" s="198" t="s">
        <v>140</v>
      </c>
      <c r="AU193" s="198" t="s">
        <v>136</v>
      </c>
      <c r="AV193" s="13" t="s">
        <v>78</v>
      </c>
      <c r="AW193" s="13" t="s">
        <v>32</v>
      </c>
      <c r="AX193" s="13" t="s">
        <v>70</v>
      </c>
      <c r="AY193" s="198" t="s">
        <v>128</v>
      </c>
    </row>
    <row r="194" spans="2:51" s="14" customFormat="1" ht="22.5">
      <c r="B194" s="199"/>
      <c r="C194" s="200"/>
      <c r="D194" s="190" t="s">
        <v>140</v>
      </c>
      <c r="E194" s="201" t="s">
        <v>19</v>
      </c>
      <c r="F194" s="202" t="s">
        <v>271</v>
      </c>
      <c r="G194" s="200"/>
      <c r="H194" s="203">
        <v>9.276</v>
      </c>
      <c r="I194" s="204"/>
      <c r="J194" s="200"/>
      <c r="K194" s="200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140</v>
      </c>
      <c r="AU194" s="209" t="s">
        <v>136</v>
      </c>
      <c r="AV194" s="14" t="s">
        <v>136</v>
      </c>
      <c r="AW194" s="14" t="s">
        <v>32</v>
      </c>
      <c r="AX194" s="14" t="s">
        <v>70</v>
      </c>
      <c r="AY194" s="209" t="s">
        <v>128</v>
      </c>
    </row>
    <row r="195" spans="2:51" s="14" customFormat="1" ht="12">
      <c r="B195" s="199"/>
      <c r="C195" s="200"/>
      <c r="D195" s="190" t="s">
        <v>140</v>
      </c>
      <c r="E195" s="201" t="s">
        <v>19</v>
      </c>
      <c r="F195" s="202" t="s">
        <v>272</v>
      </c>
      <c r="G195" s="200"/>
      <c r="H195" s="203">
        <v>2.252</v>
      </c>
      <c r="I195" s="204"/>
      <c r="J195" s="200"/>
      <c r="K195" s="200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140</v>
      </c>
      <c r="AU195" s="209" t="s">
        <v>136</v>
      </c>
      <c r="AV195" s="14" t="s">
        <v>136</v>
      </c>
      <c r="AW195" s="14" t="s">
        <v>32</v>
      </c>
      <c r="AX195" s="14" t="s">
        <v>70</v>
      </c>
      <c r="AY195" s="209" t="s">
        <v>128</v>
      </c>
    </row>
    <row r="196" spans="2:51" s="13" customFormat="1" ht="12">
      <c r="B196" s="188"/>
      <c r="C196" s="189"/>
      <c r="D196" s="190" t="s">
        <v>140</v>
      </c>
      <c r="E196" s="191" t="s">
        <v>19</v>
      </c>
      <c r="F196" s="192" t="s">
        <v>144</v>
      </c>
      <c r="G196" s="189"/>
      <c r="H196" s="191" t="s">
        <v>19</v>
      </c>
      <c r="I196" s="193"/>
      <c r="J196" s="189"/>
      <c r="K196" s="189"/>
      <c r="L196" s="194"/>
      <c r="M196" s="195"/>
      <c r="N196" s="196"/>
      <c r="O196" s="196"/>
      <c r="P196" s="196"/>
      <c r="Q196" s="196"/>
      <c r="R196" s="196"/>
      <c r="S196" s="196"/>
      <c r="T196" s="197"/>
      <c r="AT196" s="198" t="s">
        <v>140</v>
      </c>
      <c r="AU196" s="198" t="s">
        <v>136</v>
      </c>
      <c r="AV196" s="13" t="s">
        <v>78</v>
      </c>
      <c r="AW196" s="13" t="s">
        <v>32</v>
      </c>
      <c r="AX196" s="13" t="s">
        <v>70</v>
      </c>
      <c r="AY196" s="198" t="s">
        <v>128</v>
      </c>
    </row>
    <row r="197" spans="2:51" s="14" customFormat="1" ht="22.5">
      <c r="B197" s="199"/>
      <c r="C197" s="200"/>
      <c r="D197" s="190" t="s">
        <v>140</v>
      </c>
      <c r="E197" s="201" t="s">
        <v>19</v>
      </c>
      <c r="F197" s="202" t="s">
        <v>273</v>
      </c>
      <c r="G197" s="200"/>
      <c r="H197" s="203">
        <v>10.102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140</v>
      </c>
      <c r="AU197" s="209" t="s">
        <v>136</v>
      </c>
      <c r="AV197" s="14" t="s">
        <v>136</v>
      </c>
      <c r="AW197" s="14" t="s">
        <v>32</v>
      </c>
      <c r="AX197" s="14" t="s">
        <v>70</v>
      </c>
      <c r="AY197" s="209" t="s">
        <v>128</v>
      </c>
    </row>
    <row r="198" spans="2:51" s="14" customFormat="1" ht="12">
      <c r="B198" s="199"/>
      <c r="C198" s="200"/>
      <c r="D198" s="190" t="s">
        <v>140</v>
      </c>
      <c r="E198" s="201" t="s">
        <v>19</v>
      </c>
      <c r="F198" s="202" t="s">
        <v>274</v>
      </c>
      <c r="G198" s="200"/>
      <c r="H198" s="203">
        <v>2.584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140</v>
      </c>
      <c r="AU198" s="209" t="s">
        <v>136</v>
      </c>
      <c r="AV198" s="14" t="s">
        <v>136</v>
      </c>
      <c r="AW198" s="14" t="s">
        <v>32</v>
      </c>
      <c r="AX198" s="14" t="s">
        <v>70</v>
      </c>
      <c r="AY198" s="209" t="s">
        <v>128</v>
      </c>
    </row>
    <row r="199" spans="2:51" s="14" customFormat="1" ht="12">
      <c r="B199" s="199"/>
      <c r="C199" s="200"/>
      <c r="D199" s="190" t="s">
        <v>140</v>
      </c>
      <c r="E199" s="201" t="s">
        <v>19</v>
      </c>
      <c r="F199" s="202" t="s">
        <v>275</v>
      </c>
      <c r="G199" s="200"/>
      <c r="H199" s="203">
        <v>0.684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140</v>
      </c>
      <c r="AU199" s="209" t="s">
        <v>136</v>
      </c>
      <c r="AV199" s="14" t="s">
        <v>136</v>
      </c>
      <c r="AW199" s="14" t="s">
        <v>32</v>
      </c>
      <c r="AX199" s="14" t="s">
        <v>70</v>
      </c>
      <c r="AY199" s="209" t="s">
        <v>128</v>
      </c>
    </row>
    <row r="200" spans="2:51" s="13" customFormat="1" ht="12">
      <c r="B200" s="188"/>
      <c r="C200" s="189"/>
      <c r="D200" s="190" t="s">
        <v>140</v>
      </c>
      <c r="E200" s="191" t="s">
        <v>19</v>
      </c>
      <c r="F200" s="192" t="s">
        <v>146</v>
      </c>
      <c r="G200" s="189"/>
      <c r="H200" s="191" t="s">
        <v>19</v>
      </c>
      <c r="I200" s="193"/>
      <c r="J200" s="189"/>
      <c r="K200" s="189"/>
      <c r="L200" s="194"/>
      <c r="M200" s="195"/>
      <c r="N200" s="196"/>
      <c r="O200" s="196"/>
      <c r="P200" s="196"/>
      <c r="Q200" s="196"/>
      <c r="R200" s="196"/>
      <c r="S200" s="196"/>
      <c r="T200" s="197"/>
      <c r="AT200" s="198" t="s">
        <v>140</v>
      </c>
      <c r="AU200" s="198" t="s">
        <v>136</v>
      </c>
      <c r="AV200" s="13" t="s">
        <v>78</v>
      </c>
      <c r="AW200" s="13" t="s">
        <v>32</v>
      </c>
      <c r="AX200" s="13" t="s">
        <v>70</v>
      </c>
      <c r="AY200" s="198" t="s">
        <v>128</v>
      </c>
    </row>
    <row r="201" spans="2:51" s="14" customFormat="1" ht="22.5">
      <c r="B201" s="199"/>
      <c r="C201" s="200"/>
      <c r="D201" s="190" t="s">
        <v>140</v>
      </c>
      <c r="E201" s="201" t="s">
        <v>19</v>
      </c>
      <c r="F201" s="202" t="s">
        <v>276</v>
      </c>
      <c r="G201" s="200"/>
      <c r="H201" s="203">
        <v>9.226</v>
      </c>
      <c r="I201" s="204"/>
      <c r="J201" s="200"/>
      <c r="K201" s="200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140</v>
      </c>
      <c r="AU201" s="209" t="s">
        <v>136</v>
      </c>
      <c r="AV201" s="14" t="s">
        <v>136</v>
      </c>
      <c r="AW201" s="14" t="s">
        <v>32</v>
      </c>
      <c r="AX201" s="14" t="s">
        <v>70</v>
      </c>
      <c r="AY201" s="209" t="s">
        <v>128</v>
      </c>
    </row>
    <row r="202" spans="2:51" s="14" customFormat="1" ht="12">
      <c r="B202" s="199"/>
      <c r="C202" s="200"/>
      <c r="D202" s="190" t="s">
        <v>140</v>
      </c>
      <c r="E202" s="201" t="s">
        <v>19</v>
      </c>
      <c r="F202" s="202" t="s">
        <v>277</v>
      </c>
      <c r="G202" s="200"/>
      <c r="H202" s="203">
        <v>2.67</v>
      </c>
      <c r="I202" s="204"/>
      <c r="J202" s="200"/>
      <c r="K202" s="200"/>
      <c r="L202" s="205"/>
      <c r="M202" s="206"/>
      <c r="N202" s="207"/>
      <c r="O202" s="207"/>
      <c r="P202" s="207"/>
      <c r="Q202" s="207"/>
      <c r="R202" s="207"/>
      <c r="S202" s="207"/>
      <c r="T202" s="208"/>
      <c r="AT202" s="209" t="s">
        <v>140</v>
      </c>
      <c r="AU202" s="209" t="s">
        <v>136</v>
      </c>
      <c r="AV202" s="14" t="s">
        <v>136</v>
      </c>
      <c r="AW202" s="14" t="s">
        <v>32</v>
      </c>
      <c r="AX202" s="14" t="s">
        <v>70</v>
      </c>
      <c r="AY202" s="209" t="s">
        <v>128</v>
      </c>
    </row>
    <row r="203" spans="2:51" s="14" customFormat="1" ht="12">
      <c r="B203" s="199"/>
      <c r="C203" s="200"/>
      <c r="D203" s="190" t="s">
        <v>140</v>
      </c>
      <c r="E203" s="201" t="s">
        <v>19</v>
      </c>
      <c r="F203" s="202" t="s">
        <v>275</v>
      </c>
      <c r="G203" s="200"/>
      <c r="H203" s="203">
        <v>0.684</v>
      </c>
      <c r="I203" s="204"/>
      <c r="J203" s="200"/>
      <c r="K203" s="200"/>
      <c r="L203" s="205"/>
      <c r="M203" s="206"/>
      <c r="N203" s="207"/>
      <c r="O203" s="207"/>
      <c r="P203" s="207"/>
      <c r="Q203" s="207"/>
      <c r="R203" s="207"/>
      <c r="S203" s="207"/>
      <c r="T203" s="208"/>
      <c r="AT203" s="209" t="s">
        <v>140</v>
      </c>
      <c r="AU203" s="209" t="s">
        <v>136</v>
      </c>
      <c r="AV203" s="14" t="s">
        <v>136</v>
      </c>
      <c r="AW203" s="14" t="s">
        <v>32</v>
      </c>
      <c r="AX203" s="14" t="s">
        <v>70</v>
      </c>
      <c r="AY203" s="209" t="s">
        <v>128</v>
      </c>
    </row>
    <row r="204" spans="2:51" s="15" customFormat="1" ht="12">
      <c r="B204" s="210"/>
      <c r="C204" s="211"/>
      <c r="D204" s="190" t="s">
        <v>140</v>
      </c>
      <c r="E204" s="212" t="s">
        <v>19</v>
      </c>
      <c r="F204" s="213" t="s">
        <v>148</v>
      </c>
      <c r="G204" s="211"/>
      <c r="H204" s="214">
        <v>41.312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140</v>
      </c>
      <c r="AU204" s="220" t="s">
        <v>136</v>
      </c>
      <c r="AV204" s="15" t="s">
        <v>135</v>
      </c>
      <c r="AW204" s="15" t="s">
        <v>32</v>
      </c>
      <c r="AX204" s="15" t="s">
        <v>78</v>
      </c>
      <c r="AY204" s="220" t="s">
        <v>128</v>
      </c>
    </row>
    <row r="205" spans="1:65" s="2" customFormat="1" ht="24.2" customHeight="1">
      <c r="A205" s="35"/>
      <c r="B205" s="36"/>
      <c r="C205" s="170" t="s">
        <v>278</v>
      </c>
      <c r="D205" s="170" t="s">
        <v>130</v>
      </c>
      <c r="E205" s="171" t="s">
        <v>264</v>
      </c>
      <c r="F205" s="172" t="s">
        <v>265</v>
      </c>
      <c r="G205" s="173" t="s">
        <v>218</v>
      </c>
      <c r="H205" s="174">
        <v>13.44</v>
      </c>
      <c r="I205" s="175"/>
      <c r="J205" s="176">
        <f>ROUND(I205*H205,2)</f>
        <v>0</v>
      </c>
      <c r="K205" s="172" t="s">
        <v>134</v>
      </c>
      <c r="L205" s="40"/>
      <c r="M205" s="177" t="s">
        <v>19</v>
      </c>
      <c r="N205" s="178" t="s">
        <v>42</v>
      </c>
      <c r="O205" s="65"/>
      <c r="P205" s="179">
        <f>O205*H205</f>
        <v>0</v>
      </c>
      <c r="Q205" s="179">
        <v>0.03358</v>
      </c>
      <c r="R205" s="179">
        <f>Q205*H205</f>
        <v>0.45131519999999997</v>
      </c>
      <c r="S205" s="179">
        <v>0</v>
      </c>
      <c r="T205" s="180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1" t="s">
        <v>135</v>
      </c>
      <c r="AT205" s="181" t="s">
        <v>130</v>
      </c>
      <c r="AU205" s="181" t="s">
        <v>136</v>
      </c>
      <c r="AY205" s="18" t="s">
        <v>128</v>
      </c>
      <c r="BE205" s="182">
        <f>IF(N205="základní",J205,0)</f>
        <v>0</v>
      </c>
      <c r="BF205" s="182">
        <f>IF(N205="snížená",J205,0)</f>
        <v>0</v>
      </c>
      <c r="BG205" s="182">
        <f>IF(N205="zákl. přenesená",J205,0)</f>
        <v>0</v>
      </c>
      <c r="BH205" s="182">
        <f>IF(N205="sníž. přenesená",J205,0)</f>
        <v>0</v>
      </c>
      <c r="BI205" s="182">
        <f>IF(N205="nulová",J205,0)</f>
        <v>0</v>
      </c>
      <c r="BJ205" s="18" t="s">
        <v>136</v>
      </c>
      <c r="BK205" s="182">
        <f>ROUND(I205*H205,2)</f>
        <v>0</v>
      </c>
      <c r="BL205" s="18" t="s">
        <v>135</v>
      </c>
      <c r="BM205" s="181" t="s">
        <v>279</v>
      </c>
    </row>
    <row r="206" spans="1:47" s="2" customFormat="1" ht="12">
      <c r="A206" s="35"/>
      <c r="B206" s="36"/>
      <c r="C206" s="37"/>
      <c r="D206" s="183" t="s">
        <v>138</v>
      </c>
      <c r="E206" s="37"/>
      <c r="F206" s="184" t="s">
        <v>267</v>
      </c>
      <c r="G206" s="37"/>
      <c r="H206" s="37"/>
      <c r="I206" s="185"/>
      <c r="J206" s="37"/>
      <c r="K206" s="37"/>
      <c r="L206" s="40"/>
      <c r="M206" s="186"/>
      <c r="N206" s="187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138</v>
      </c>
      <c r="AU206" s="18" t="s">
        <v>136</v>
      </c>
    </row>
    <row r="207" spans="2:51" s="13" customFormat="1" ht="12">
      <c r="B207" s="188"/>
      <c r="C207" s="189"/>
      <c r="D207" s="190" t="s">
        <v>140</v>
      </c>
      <c r="E207" s="191" t="s">
        <v>19</v>
      </c>
      <c r="F207" s="192" t="s">
        <v>280</v>
      </c>
      <c r="G207" s="189"/>
      <c r="H207" s="191" t="s">
        <v>19</v>
      </c>
      <c r="I207" s="193"/>
      <c r="J207" s="189"/>
      <c r="K207" s="189"/>
      <c r="L207" s="194"/>
      <c r="M207" s="195"/>
      <c r="N207" s="196"/>
      <c r="O207" s="196"/>
      <c r="P207" s="196"/>
      <c r="Q207" s="196"/>
      <c r="R207" s="196"/>
      <c r="S207" s="196"/>
      <c r="T207" s="197"/>
      <c r="AT207" s="198" t="s">
        <v>140</v>
      </c>
      <c r="AU207" s="198" t="s">
        <v>136</v>
      </c>
      <c r="AV207" s="13" t="s">
        <v>78</v>
      </c>
      <c r="AW207" s="13" t="s">
        <v>32</v>
      </c>
      <c r="AX207" s="13" t="s">
        <v>70</v>
      </c>
      <c r="AY207" s="198" t="s">
        <v>128</v>
      </c>
    </row>
    <row r="208" spans="2:51" s="14" customFormat="1" ht="12">
      <c r="B208" s="199"/>
      <c r="C208" s="200"/>
      <c r="D208" s="190" t="s">
        <v>140</v>
      </c>
      <c r="E208" s="201" t="s">
        <v>19</v>
      </c>
      <c r="F208" s="202" t="s">
        <v>281</v>
      </c>
      <c r="G208" s="200"/>
      <c r="H208" s="203">
        <v>7.488</v>
      </c>
      <c r="I208" s="204"/>
      <c r="J208" s="200"/>
      <c r="K208" s="200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140</v>
      </c>
      <c r="AU208" s="209" t="s">
        <v>136</v>
      </c>
      <c r="AV208" s="14" t="s">
        <v>136</v>
      </c>
      <c r="AW208" s="14" t="s">
        <v>32</v>
      </c>
      <c r="AX208" s="14" t="s">
        <v>70</v>
      </c>
      <c r="AY208" s="209" t="s">
        <v>128</v>
      </c>
    </row>
    <row r="209" spans="2:51" s="14" customFormat="1" ht="12">
      <c r="B209" s="199"/>
      <c r="C209" s="200"/>
      <c r="D209" s="190" t="s">
        <v>140</v>
      </c>
      <c r="E209" s="201" t="s">
        <v>19</v>
      </c>
      <c r="F209" s="202" t="s">
        <v>282</v>
      </c>
      <c r="G209" s="200"/>
      <c r="H209" s="203">
        <v>5.952</v>
      </c>
      <c r="I209" s="204"/>
      <c r="J209" s="200"/>
      <c r="K209" s="200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140</v>
      </c>
      <c r="AU209" s="209" t="s">
        <v>136</v>
      </c>
      <c r="AV209" s="14" t="s">
        <v>136</v>
      </c>
      <c r="AW209" s="14" t="s">
        <v>32</v>
      </c>
      <c r="AX209" s="14" t="s">
        <v>70</v>
      </c>
      <c r="AY209" s="209" t="s">
        <v>128</v>
      </c>
    </row>
    <row r="210" spans="2:51" s="15" customFormat="1" ht="12">
      <c r="B210" s="210"/>
      <c r="C210" s="211"/>
      <c r="D210" s="190" t="s">
        <v>140</v>
      </c>
      <c r="E210" s="212" t="s">
        <v>19</v>
      </c>
      <c r="F210" s="213" t="s">
        <v>148</v>
      </c>
      <c r="G210" s="211"/>
      <c r="H210" s="214">
        <v>13.44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140</v>
      </c>
      <c r="AU210" s="220" t="s">
        <v>136</v>
      </c>
      <c r="AV210" s="15" t="s">
        <v>135</v>
      </c>
      <c r="AW210" s="15" t="s">
        <v>32</v>
      </c>
      <c r="AX210" s="15" t="s">
        <v>78</v>
      </c>
      <c r="AY210" s="220" t="s">
        <v>128</v>
      </c>
    </row>
    <row r="211" spans="1:65" s="2" customFormat="1" ht="49.15" customHeight="1">
      <c r="A211" s="35"/>
      <c r="B211" s="36"/>
      <c r="C211" s="170" t="s">
        <v>283</v>
      </c>
      <c r="D211" s="170" t="s">
        <v>130</v>
      </c>
      <c r="E211" s="171" t="s">
        <v>284</v>
      </c>
      <c r="F211" s="172" t="s">
        <v>285</v>
      </c>
      <c r="G211" s="173" t="s">
        <v>218</v>
      </c>
      <c r="H211" s="174">
        <v>1</v>
      </c>
      <c r="I211" s="175"/>
      <c r="J211" s="176">
        <f>ROUND(I211*H211,2)</f>
        <v>0</v>
      </c>
      <c r="K211" s="172" t="s">
        <v>134</v>
      </c>
      <c r="L211" s="40"/>
      <c r="M211" s="177" t="s">
        <v>19</v>
      </c>
      <c r="N211" s="178" t="s">
        <v>42</v>
      </c>
      <c r="O211" s="65"/>
      <c r="P211" s="179">
        <f>O211*H211</f>
        <v>0</v>
      </c>
      <c r="Q211" s="179">
        <v>0.00829</v>
      </c>
      <c r="R211" s="179">
        <f>Q211*H211</f>
        <v>0.00829</v>
      </c>
      <c r="S211" s="179">
        <v>0</v>
      </c>
      <c r="T211" s="180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1" t="s">
        <v>135</v>
      </c>
      <c r="AT211" s="181" t="s">
        <v>130</v>
      </c>
      <c r="AU211" s="181" t="s">
        <v>136</v>
      </c>
      <c r="AY211" s="18" t="s">
        <v>128</v>
      </c>
      <c r="BE211" s="182">
        <f>IF(N211="základní",J211,0)</f>
        <v>0</v>
      </c>
      <c r="BF211" s="182">
        <f>IF(N211="snížená",J211,0)</f>
        <v>0</v>
      </c>
      <c r="BG211" s="182">
        <f>IF(N211="zákl. přenesená",J211,0)</f>
        <v>0</v>
      </c>
      <c r="BH211" s="182">
        <f>IF(N211="sníž. přenesená",J211,0)</f>
        <v>0</v>
      </c>
      <c r="BI211" s="182">
        <f>IF(N211="nulová",J211,0)</f>
        <v>0</v>
      </c>
      <c r="BJ211" s="18" t="s">
        <v>136</v>
      </c>
      <c r="BK211" s="182">
        <f>ROUND(I211*H211,2)</f>
        <v>0</v>
      </c>
      <c r="BL211" s="18" t="s">
        <v>135</v>
      </c>
      <c r="BM211" s="181" t="s">
        <v>286</v>
      </c>
    </row>
    <row r="212" spans="1:47" s="2" customFormat="1" ht="12">
      <c r="A212" s="35"/>
      <c r="B212" s="36"/>
      <c r="C212" s="37"/>
      <c r="D212" s="183" t="s">
        <v>138</v>
      </c>
      <c r="E212" s="37"/>
      <c r="F212" s="184" t="s">
        <v>287</v>
      </c>
      <c r="G212" s="37"/>
      <c r="H212" s="37"/>
      <c r="I212" s="185"/>
      <c r="J212" s="37"/>
      <c r="K212" s="37"/>
      <c r="L212" s="40"/>
      <c r="M212" s="186"/>
      <c r="N212" s="187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138</v>
      </c>
      <c r="AU212" s="18" t="s">
        <v>136</v>
      </c>
    </row>
    <row r="213" spans="1:65" s="2" customFormat="1" ht="66.75" customHeight="1">
      <c r="A213" s="35"/>
      <c r="B213" s="36"/>
      <c r="C213" s="170" t="s">
        <v>8</v>
      </c>
      <c r="D213" s="170" t="s">
        <v>130</v>
      </c>
      <c r="E213" s="171" t="s">
        <v>288</v>
      </c>
      <c r="F213" s="172" t="s">
        <v>289</v>
      </c>
      <c r="G213" s="173" t="s">
        <v>218</v>
      </c>
      <c r="H213" s="174">
        <v>23.905</v>
      </c>
      <c r="I213" s="175"/>
      <c r="J213" s="176">
        <f>ROUND(I213*H213,2)</f>
        <v>0</v>
      </c>
      <c r="K213" s="172" t="s">
        <v>134</v>
      </c>
      <c r="L213" s="40"/>
      <c r="M213" s="177" t="s">
        <v>19</v>
      </c>
      <c r="N213" s="178" t="s">
        <v>42</v>
      </c>
      <c r="O213" s="65"/>
      <c r="P213" s="179">
        <f>O213*H213</f>
        <v>0</v>
      </c>
      <c r="Q213" s="179">
        <v>0.00852</v>
      </c>
      <c r="R213" s="179">
        <f>Q213*H213</f>
        <v>0.2036706</v>
      </c>
      <c r="S213" s="179">
        <v>0</v>
      </c>
      <c r="T213" s="180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1" t="s">
        <v>135</v>
      </c>
      <c r="AT213" s="181" t="s">
        <v>130</v>
      </c>
      <c r="AU213" s="181" t="s">
        <v>136</v>
      </c>
      <c r="AY213" s="18" t="s">
        <v>128</v>
      </c>
      <c r="BE213" s="182">
        <f>IF(N213="základní",J213,0)</f>
        <v>0</v>
      </c>
      <c r="BF213" s="182">
        <f>IF(N213="snížená",J213,0)</f>
        <v>0</v>
      </c>
      <c r="BG213" s="182">
        <f>IF(N213="zákl. přenesená",J213,0)</f>
        <v>0</v>
      </c>
      <c r="BH213" s="182">
        <f>IF(N213="sníž. přenesená",J213,0)</f>
        <v>0</v>
      </c>
      <c r="BI213" s="182">
        <f>IF(N213="nulová",J213,0)</f>
        <v>0</v>
      </c>
      <c r="BJ213" s="18" t="s">
        <v>136</v>
      </c>
      <c r="BK213" s="182">
        <f>ROUND(I213*H213,2)</f>
        <v>0</v>
      </c>
      <c r="BL213" s="18" t="s">
        <v>135</v>
      </c>
      <c r="BM213" s="181" t="s">
        <v>290</v>
      </c>
    </row>
    <row r="214" spans="1:47" s="2" customFormat="1" ht="12">
      <c r="A214" s="35"/>
      <c r="B214" s="36"/>
      <c r="C214" s="37"/>
      <c r="D214" s="183" t="s">
        <v>138</v>
      </c>
      <c r="E214" s="37"/>
      <c r="F214" s="184" t="s">
        <v>291</v>
      </c>
      <c r="G214" s="37"/>
      <c r="H214" s="37"/>
      <c r="I214" s="185"/>
      <c r="J214" s="37"/>
      <c r="K214" s="37"/>
      <c r="L214" s="40"/>
      <c r="M214" s="186"/>
      <c r="N214" s="187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138</v>
      </c>
      <c r="AU214" s="18" t="s">
        <v>136</v>
      </c>
    </row>
    <row r="215" spans="2:51" s="13" customFormat="1" ht="12">
      <c r="B215" s="188"/>
      <c r="C215" s="189"/>
      <c r="D215" s="190" t="s">
        <v>140</v>
      </c>
      <c r="E215" s="191" t="s">
        <v>19</v>
      </c>
      <c r="F215" s="192" t="s">
        <v>292</v>
      </c>
      <c r="G215" s="189"/>
      <c r="H215" s="191" t="s">
        <v>19</v>
      </c>
      <c r="I215" s="193"/>
      <c r="J215" s="189"/>
      <c r="K215" s="189"/>
      <c r="L215" s="194"/>
      <c r="M215" s="195"/>
      <c r="N215" s="196"/>
      <c r="O215" s="196"/>
      <c r="P215" s="196"/>
      <c r="Q215" s="196"/>
      <c r="R215" s="196"/>
      <c r="S215" s="196"/>
      <c r="T215" s="197"/>
      <c r="AT215" s="198" t="s">
        <v>140</v>
      </c>
      <c r="AU215" s="198" t="s">
        <v>136</v>
      </c>
      <c r="AV215" s="13" t="s">
        <v>78</v>
      </c>
      <c r="AW215" s="13" t="s">
        <v>32</v>
      </c>
      <c r="AX215" s="13" t="s">
        <v>70</v>
      </c>
      <c r="AY215" s="198" t="s">
        <v>128</v>
      </c>
    </row>
    <row r="216" spans="2:51" s="14" customFormat="1" ht="12">
      <c r="B216" s="199"/>
      <c r="C216" s="200"/>
      <c r="D216" s="190" t="s">
        <v>140</v>
      </c>
      <c r="E216" s="201" t="s">
        <v>19</v>
      </c>
      <c r="F216" s="202" t="s">
        <v>260</v>
      </c>
      <c r="G216" s="200"/>
      <c r="H216" s="203">
        <v>25.481</v>
      </c>
      <c r="I216" s="204"/>
      <c r="J216" s="200"/>
      <c r="K216" s="200"/>
      <c r="L216" s="205"/>
      <c r="M216" s="206"/>
      <c r="N216" s="207"/>
      <c r="O216" s="207"/>
      <c r="P216" s="207"/>
      <c r="Q216" s="207"/>
      <c r="R216" s="207"/>
      <c r="S216" s="207"/>
      <c r="T216" s="208"/>
      <c r="AT216" s="209" t="s">
        <v>140</v>
      </c>
      <c r="AU216" s="209" t="s">
        <v>136</v>
      </c>
      <c r="AV216" s="14" t="s">
        <v>136</v>
      </c>
      <c r="AW216" s="14" t="s">
        <v>32</v>
      </c>
      <c r="AX216" s="14" t="s">
        <v>70</v>
      </c>
      <c r="AY216" s="209" t="s">
        <v>128</v>
      </c>
    </row>
    <row r="217" spans="2:51" s="14" customFormat="1" ht="12">
      <c r="B217" s="199"/>
      <c r="C217" s="200"/>
      <c r="D217" s="190" t="s">
        <v>140</v>
      </c>
      <c r="E217" s="201" t="s">
        <v>19</v>
      </c>
      <c r="F217" s="202" t="s">
        <v>261</v>
      </c>
      <c r="G217" s="200"/>
      <c r="H217" s="203">
        <v>-1.576</v>
      </c>
      <c r="I217" s="204"/>
      <c r="J217" s="200"/>
      <c r="K217" s="200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140</v>
      </c>
      <c r="AU217" s="209" t="s">
        <v>136</v>
      </c>
      <c r="AV217" s="14" t="s">
        <v>136</v>
      </c>
      <c r="AW217" s="14" t="s">
        <v>32</v>
      </c>
      <c r="AX217" s="14" t="s">
        <v>70</v>
      </c>
      <c r="AY217" s="209" t="s">
        <v>128</v>
      </c>
    </row>
    <row r="218" spans="2:51" s="15" customFormat="1" ht="12">
      <c r="B218" s="210"/>
      <c r="C218" s="211"/>
      <c r="D218" s="190" t="s">
        <v>140</v>
      </c>
      <c r="E218" s="212" t="s">
        <v>19</v>
      </c>
      <c r="F218" s="213" t="s">
        <v>148</v>
      </c>
      <c r="G218" s="211"/>
      <c r="H218" s="214">
        <v>23.905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140</v>
      </c>
      <c r="AU218" s="220" t="s">
        <v>136</v>
      </c>
      <c r="AV218" s="15" t="s">
        <v>135</v>
      </c>
      <c r="AW218" s="15" t="s">
        <v>32</v>
      </c>
      <c r="AX218" s="15" t="s">
        <v>78</v>
      </c>
      <c r="AY218" s="220" t="s">
        <v>128</v>
      </c>
    </row>
    <row r="219" spans="1:65" s="2" customFormat="1" ht="21.75" customHeight="1">
      <c r="A219" s="35"/>
      <c r="B219" s="36"/>
      <c r="C219" s="221" t="s">
        <v>293</v>
      </c>
      <c r="D219" s="221" t="s">
        <v>195</v>
      </c>
      <c r="E219" s="222" t="s">
        <v>294</v>
      </c>
      <c r="F219" s="223" t="s">
        <v>295</v>
      </c>
      <c r="G219" s="224" t="s">
        <v>218</v>
      </c>
      <c r="H219" s="225">
        <v>25.1</v>
      </c>
      <c r="I219" s="226"/>
      <c r="J219" s="227">
        <f>ROUND(I219*H219,2)</f>
        <v>0</v>
      </c>
      <c r="K219" s="223" t="s">
        <v>134</v>
      </c>
      <c r="L219" s="228"/>
      <c r="M219" s="229" t="s">
        <v>19</v>
      </c>
      <c r="N219" s="230" t="s">
        <v>42</v>
      </c>
      <c r="O219" s="65"/>
      <c r="P219" s="179">
        <f>O219*H219</f>
        <v>0</v>
      </c>
      <c r="Q219" s="179">
        <v>0.0015</v>
      </c>
      <c r="R219" s="179">
        <f>Q219*H219</f>
        <v>0.03765</v>
      </c>
      <c r="S219" s="179">
        <v>0</v>
      </c>
      <c r="T219" s="180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1" t="s">
        <v>198</v>
      </c>
      <c r="AT219" s="181" t="s">
        <v>195</v>
      </c>
      <c r="AU219" s="181" t="s">
        <v>136</v>
      </c>
      <c r="AY219" s="18" t="s">
        <v>128</v>
      </c>
      <c r="BE219" s="182">
        <f>IF(N219="základní",J219,0)</f>
        <v>0</v>
      </c>
      <c r="BF219" s="182">
        <f>IF(N219="snížená",J219,0)</f>
        <v>0</v>
      </c>
      <c r="BG219" s="182">
        <f>IF(N219="zákl. přenesená",J219,0)</f>
        <v>0</v>
      </c>
      <c r="BH219" s="182">
        <f>IF(N219="sníž. přenesená",J219,0)</f>
        <v>0</v>
      </c>
      <c r="BI219" s="182">
        <f>IF(N219="nulová",J219,0)</f>
        <v>0</v>
      </c>
      <c r="BJ219" s="18" t="s">
        <v>136</v>
      </c>
      <c r="BK219" s="182">
        <f>ROUND(I219*H219,2)</f>
        <v>0</v>
      </c>
      <c r="BL219" s="18" t="s">
        <v>135</v>
      </c>
      <c r="BM219" s="181" t="s">
        <v>296</v>
      </c>
    </row>
    <row r="220" spans="2:51" s="14" customFormat="1" ht="12">
      <c r="B220" s="199"/>
      <c r="C220" s="200"/>
      <c r="D220" s="190" t="s">
        <v>140</v>
      </c>
      <c r="E220" s="201" t="s">
        <v>19</v>
      </c>
      <c r="F220" s="202" t="s">
        <v>297</v>
      </c>
      <c r="G220" s="200"/>
      <c r="H220" s="203">
        <v>23.905</v>
      </c>
      <c r="I220" s="204"/>
      <c r="J220" s="200"/>
      <c r="K220" s="200"/>
      <c r="L220" s="205"/>
      <c r="M220" s="206"/>
      <c r="N220" s="207"/>
      <c r="O220" s="207"/>
      <c r="P220" s="207"/>
      <c r="Q220" s="207"/>
      <c r="R220" s="207"/>
      <c r="S220" s="207"/>
      <c r="T220" s="208"/>
      <c r="AT220" s="209" t="s">
        <v>140</v>
      </c>
      <c r="AU220" s="209" t="s">
        <v>136</v>
      </c>
      <c r="AV220" s="14" t="s">
        <v>136</v>
      </c>
      <c r="AW220" s="14" t="s">
        <v>32</v>
      </c>
      <c r="AX220" s="14" t="s">
        <v>70</v>
      </c>
      <c r="AY220" s="209" t="s">
        <v>128</v>
      </c>
    </row>
    <row r="221" spans="2:51" s="15" customFormat="1" ht="12">
      <c r="B221" s="210"/>
      <c r="C221" s="211"/>
      <c r="D221" s="190" t="s">
        <v>140</v>
      </c>
      <c r="E221" s="212" t="s">
        <v>19</v>
      </c>
      <c r="F221" s="213" t="s">
        <v>148</v>
      </c>
      <c r="G221" s="211"/>
      <c r="H221" s="214">
        <v>23.905</v>
      </c>
      <c r="I221" s="215"/>
      <c r="J221" s="211"/>
      <c r="K221" s="211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140</v>
      </c>
      <c r="AU221" s="220" t="s">
        <v>136</v>
      </c>
      <c r="AV221" s="15" t="s">
        <v>135</v>
      </c>
      <c r="AW221" s="15" t="s">
        <v>32</v>
      </c>
      <c r="AX221" s="15" t="s">
        <v>78</v>
      </c>
      <c r="AY221" s="220" t="s">
        <v>128</v>
      </c>
    </row>
    <row r="222" spans="2:51" s="14" customFormat="1" ht="12">
      <c r="B222" s="199"/>
      <c r="C222" s="200"/>
      <c r="D222" s="190" t="s">
        <v>140</v>
      </c>
      <c r="E222" s="200"/>
      <c r="F222" s="202" t="s">
        <v>298</v>
      </c>
      <c r="G222" s="200"/>
      <c r="H222" s="203">
        <v>25.1</v>
      </c>
      <c r="I222" s="204"/>
      <c r="J222" s="200"/>
      <c r="K222" s="200"/>
      <c r="L222" s="205"/>
      <c r="M222" s="206"/>
      <c r="N222" s="207"/>
      <c r="O222" s="207"/>
      <c r="P222" s="207"/>
      <c r="Q222" s="207"/>
      <c r="R222" s="207"/>
      <c r="S222" s="207"/>
      <c r="T222" s="208"/>
      <c r="AT222" s="209" t="s">
        <v>140</v>
      </c>
      <c r="AU222" s="209" t="s">
        <v>136</v>
      </c>
      <c r="AV222" s="14" t="s">
        <v>136</v>
      </c>
      <c r="AW222" s="14" t="s">
        <v>4</v>
      </c>
      <c r="AX222" s="14" t="s">
        <v>78</v>
      </c>
      <c r="AY222" s="209" t="s">
        <v>128</v>
      </c>
    </row>
    <row r="223" spans="1:65" s="2" customFormat="1" ht="44.25" customHeight="1">
      <c r="A223" s="35"/>
      <c r="B223" s="36"/>
      <c r="C223" s="170" t="s">
        <v>299</v>
      </c>
      <c r="D223" s="170" t="s">
        <v>130</v>
      </c>
      <c r="E223" s="171" t="s">
        <v>300</v>
      </c>
      <c r="F223" s="172" t="s">
        <v>301</v>
      </c>
      <c r="G223" s="173" t="s">
        <v>236</v>
      </c>
      <c r="H223" s="174">
        <v>4.94</v>
      </c>
      <c r="I223" s="175"/>
      <c r="J223" s="176">
        <f>ROUND(I223*H223,2)</f>
        <v>0</v>
      </c>
      <c r="K223" s="172" t="s">
        <v>134</v>
      </c>
      <c r="L223" s="40"/>
      <c r="M223" s="177" t="s">
        <v>19</v>
      </c>
      <c r="N223" s="178" t="s">
        <v>42</v>
      </c>
      <c r="O223" s="65"/>
      <c r="P223" s="179">
        <f>O223*H223</f>
        <v>0</v>
      </c>
      <c r="Q223" s="179">
        <v>0.00176</v>
      </c>
      <c r="R223" s="179">
        <f>Q223*H223</f>
        <v>0.008694400000000001</v>
      </c>
      <c r="S223" s="179">
        <v>0</v>
      </c>
      <c r="T223" s="180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1" t="s">
        <v>135</v>
      </c>
      <c r="AT223" s="181" t="s">
        <v>130</v>
      </c>
      <c r="AU223" s="181" t="s">
        <v>136</v>
      </c>
      <c r="AY223" s="18" t="s">
        <v>128</v>
      </c>
      <c r="BE223" s="182">
        <f>IF(N223="základní",J223,0)</f>
        <v>0</v>
      </c>
      <c r="BF223" s="182">
        <f>IF(N223="snížená",J223,0)</f>
        <v>0</v>
      </c>
      <c r="BG223" s="182">
        <f>IF(N223="zákl. přenesená",J223,0)</f>
        <v>0</v>
      </c>
      <c r="BH223" s="182">
        <f>IF(N223="sníž. přenesená",J223,0)</f>
        <v>0</v>
      </c>
      <c r="BI223" s="182">
        <f>IF(N223="nulová",J223,0)</f>
        <v>0</v>
      </c>
      <c r="BJ223" s="18" t="s">
        <v>136</v>
      </c>
      <c r="BK223" s="182">
        <f>ROUND(I223*H223,2)</f>
        <v>0</v>
      </c>
      <c r="BL223" s="18" t="s">
        <v>135</v>
      </c>
      <c r="BM223" s="181" t="s">
        <v>302</v>
      </c>
    </row>
    <row r="224" spans="1:47" s="2" customFormat="1" ht="12">
      <c r="A224" s="35"/>
      <c r="B224" s="36"/>
      <c r="C224" s="37"/>
      <c r="D224" s="183" t="s">
        <v>138</v>
      </c>
      <c r="E224" s="37"/>
      <c r="F224" s="184" t="s">
        <v>303</v>
      </c>
      <c r="G224" s="37"/>
      <c r="H224" s="37"/>
      <c r="I224" s="185"/>
      <c r="J224" s="37"/>
      <c r="K224" s="37"/>
      <c r="L224" s="40"/>
      <c r="M224" s="186"/>
      <c r="N224" s="187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138</v>
      </c>
      <c r="AU224" s="18" t="s">
        <v>136</v>
      </c>
    </row>
    <row r="225" spans="2:51" s="14" customFormat="1" ht="12">
      <c r="B225" s="199"/>
      <c r="C225" s="200"/>
      <c r="D225" s="190" t="s">
        <v>140</v>
      </c>
      <c r="E225" s="201" t="s">
        <v>19</v>
      </c>
      <c r="F225" s="202" t="s">
        <v>304</v>
      </c>
      <c r="G225" s="200"/>
      <c r="H225" s="203">
        <v>4.94</v>
      </c>
      <c r="I225" s="204"/>
      <c r="J225" s="200"/>
      <c r="K225" s="200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140</v>
      </c>
      <c r="AU225" s="209" t="s">
        <v>136</v>
      </c>
      <c r="AV225" s="14" t="s">
        <v>136</v>
      </c>
      <c r="AW225" s="14" t="s">
        <v>32</v>
      </c>
      <c r="AX225" s="14" t="s">
        <v>70</v>
      </c>
      <c r="AY225" s="209" t="s">
        <v>128</v>
      </c>
    </row>
    <row r="226" spans="2:51" s="15" customFormat="1" ht="12">
      <c r="B226" s="210"/>
      <c r="C226" s="211"/>
      <c r="D226" s="190" t="s">
        <v>140</v>
      </c>
      <c r="E226" s="212" t="s">
        <v>19</v>
      </c>
      <c r="F226" s="213" t="s">
        <v>148</v>
      </c>
      <c r="G226" s="211"/>
      <c r="H226" s="214">
        <v>4.94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140</v>
      </c>
      <c r="AU226" s="220" t="s">
        <v>136</v>
      </c>
      <c r="AV226" s="15" t="s">
        <v>135</v>
      </c>
      <c r="AW226" s="15" t="s">
        <v>32</v>
      </c>
      <c r="AX226" s="15" t="s">
        <v>78</v>
      </c>
      <c r="AY226" s="220" t="s">
        <v>128</v>
      </c>
    </row>
    <row r="227" spans="1:65" s="2" customFormat="1" ht="21.75" customHeight="1">
      <c r="A227" s="35"/>
      <c r="B227" s="36"/>
      <c r="C227" s="221" t="s">
        <v>305</v>
      </c>
      <c r="D227" s="221" t="s">
        <v>195</v>
      </c>
      <c r="E227" s="222" t="s">
        <v>306</v>
      </c>
      <c r="F227" s="223" t="s">
        <v>307</v>
      </c>
      <c r="G227" s="224" t="s">
        <v>218</v>
      </c>
      <c r="H227" s="225">
        <v>1.141</v>
      </c>
      <c r="I227" s="226"/>
      <c r="J227" s="227">
        <f>ROUND(I227*H227,2)</f>
        <v>0</v>
      </c>
      <c r="K227" s="223" t="s">
        <v>134</v>
      </c>
      <c r="L227" s="228"/>
      <c r="M227" s="229" t="s">
        <v>19</v>
      </c>
      <c r="N227" s="230" t="s">
        <v>42</v>
      </c>
      <c r="O227" s="65"/>
      <c r="P227" s="179">
        <f>O227*H227</f>
        <v>0</v>
      </c>
      <c r="Q227" s="179">
        <v>0.00045</v>
      </c>
      <c r="R227" s="179">
        <f>Q227*H227</f>
        <v>0.00051345</v>
      </c>
      <c r="S227" s="179">
        <v>0</v>
      </c>
      <c r="T227" s="180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1" t="s">
        <v>198</v>
      </c>
      <c r="AT227" s="181" t="s">
        <v>195</v>
      </c>
      <c r="AU227" s="181" t="s">
        <v>136</v>
      </c>
      <c r="AY227" s="18" t="s">
        <v>128</v>
      </c>
      <c r="BE227" s="182">
        <f>IF(N227="základní",J227,0)</f>
        <v>0</v>
      </c>
      <c r="BF227" s="182">
        <f>IF(N227="snížená",J227,0)</f>
        <v>0</v>
      </c>
      <c r="BG227" s="182">
        <f>IF(N227="zákl. přenesená",J227,0)</f>
        <v>0</v>
      </c>
      <c r="BH227" s="182">
        <f>IF(N227="sníž. přenesená",J227,0)</f>
        <v>0</v>
      </c>
      <c r="BI227" s="182">
        <f>IF(N227="nulová",J227,0)</f>
        <v>0</v>
      </c>
      <c r="BJ227" s="18" t="s">
        <v>136</v>
      </c>
      <c r="BK227" s="182">
        <f>ROUND(I227*H227,2)</f>
        <v>0</v>
      </c>
      <c r="BL227" s="18" t="s">
        <v>135</v>
      </c>
      <c r="BM227" s="181" t="s">
        <v>308</v>
      </c>
    </row>
    <row r="228" spans="2:51" s="14" customFormat="1" ht="12">
      <c r="B228" s="199"/>
      <c r="C228" s="200"/>
      <c r="D228" s="190" t="s">
        <v>140</v>
      </c>
      <c r="E228" s="201" t="s">
        <v>19</v>
      </c>
      <c r="F228" s="202" t="s">
        <v>309</v>
      </c>
      <c r="G228" s="200"/>
      <c r="H228" s="203">
        <v>1.037</v>
      </c>
      <c r="I228" s="204"/>
      <c r="J228" s="200"/>
      <c r="K228" s="200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140</v>
      </c>
      <c r="AU228" s="209" t="s">
        <v>136</v>
      </c>
      <c r="AV228" s="14" t="s">
        <v>136</v>
      </c>
      <c r="AW228" s="14" t="s">
        <v>32</v>
      </c>
      <c r="AX228" s="14" t="s">
        <v>70</v>
      </c>
      <c r="AY228" s="209" t="s">
        <v>128</v>
      </c>
    </row>
    <row r="229" spans="2:51" s="15" customFormat="1" ht="12">
      <c r="B229" s="210"/>
      <c r="C229" s="211"/>
      <c r="D229" s="190" t="s">
        <v>140</v>
      </c>
      <c r="E229" s="212" t="s">
        <v>19</v>
      </c>
      <c r="F229" s="213" t="s">
        <v>148</v>
      </c>
      <c r="G229" s="211"/>
      <c r="H229" s="214">
        <v>1.037</v>
      </c>
      <c r="I229" s="215"/>
      <c r="J229" s="211"/>
      <c r="K229" s="211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140</v>
      </c>
      <c r="AU229" s="220" t="s">
        <v>136</v>
      </c>
      <c r="AV229" s="15" t="s">
        <v>135</v>
      </c>
      <c r="AW229" s="15" t="s">
        <v>32</v>
      </c>
      <c r="AX229" s="15" t="s">
        <v>78</v>
      </c>
      <c r="AY229" s="220" t="s">
        <v>128</v>
      </c>
    </row>
    <row r="230" spans="2:51" s="14" customFormat="1" ht="12">
      <c r="B230" s="199"/>
      <c r="C230" s="200"/>
      <c r="D230" s="190" t="s">
        <v>140</v>
      </c>
      <c r="E230" s="200"/>
      <c r="F230" s="202" t="s">
        <v>310</v>
      </c>
      <c r="G230" s="200"/>
      <c r="H230" s="203">
        <v>1.141</v>
      </c>
      <c r="I230" s="204"/>
      <c r="J230" s="200"/>
      <c r="K230" s="200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140</v>
      </c>
      <c r="AU230" s="209" t="s">
        <v>136</v>
      </c>
      <c r="AV230" s="14" t="s">
        <v>136</v>
      </c>
      <c r="AW230" s="14" t="s">
        <v>4</v>
      </c>
      <c r="AX230" s="14" t="s">
        <v>78</v>
      </c>
      <c r="AY230" s="209" t="s">
        <v>128</v>
      </c>
    </row>
    <row r="231" spans="1:65" s="2" customFormat="1" ht="24.2" customHeight="1">
      <c r="A231" s="35"/>
      <c r="B231" s="36"/>
      <c r="C231" s="170" t="s">
        <v>311</v>
      </c>
      <c r="D231" s="170" t="s">
        <v>130</v>
      </c>
      <c r="E231" s="171" t="s">
        <v>312</v>
      </c>
      <c r="F231" s="172" t="s">
        <v>313</v>
      </c>
      <c r="G231" s="173" t="s">
        <v>236</v>
      </c>
      <c r="H231" s="174">
        <v>20.8</v>
      </c>
      <c r="I231" s="175"/>
      <c r="J231" s="176">
        <f>ROUND(I231*H231,2)</f>
        <v>0</v>
      </c>
      <c r="K231" s="172" t="s">
        <v>134</v>
      </c>
      <c r="L231" s="40"/>
      <c r="M231" s="177" t="s">
        <v>19</v>
      </c>
      <c r="N231" s="178" t="s">
        <v>42</v>
      </c>
      <c r="O231" s="65"/>
      <c r="P231" s="179">
        <f>O231*H231</f>
        <v>0</v>
      </c>
      <c r="Q231" s="179">
        <v>0</v>
      </c>
      <c r="R231" s="179">
        <f>Q231*H231</f>
        <v>0</v>
      </c>
      <c r="S231" s="179">
        <v>0</v>
      </c>
      <c r="T231" s="180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1" t="s">
        <v>135</v>
      </c>
      <c r="AT231" s="181" t="s">
        <v>130</v>
      </c>
      <c r="AU231" s="181" t="s">
        <v>136</v>
      </c>
      <c r="AY231" s="18" t="s">
        <v>128</v>
      </c>
      <c r="BE231" s="182">
        <f>IF(N231="základní",J231,0)</f>
        <v>0</v>
      </c>
      <c r="BF231" s="182">
        <f>IF(N231="snížená",J231,0)</f>
        <v>0</v>
      </c>
      <c r="BG231" s="182">
        <f>IF(N231="zákl. přenesená",J231,0)</f>
        <v>0</v>
      </c>
      <c r="BH231" s="182">
        <f>IF(N231="sníž. přenesená",J231,0)</f>
        <v>0</v>
      </c>
      <c r="BI231" s="182">
        <f>IF(N231="nulová",J231,0)</f>
        <v>0</v>
      </c>
      <c r="BJ231" s="18" t="s">
        <v>136</v>
      </c>
      <c r="BK231" s="182">
        <f>ROUND(I231*H231,2)</f>
        <v>0</v>
      </c>
      <c r="BL231" s="18" t="s">
        <v>135</v>
      </c>
      <c r="BM231" s="181" t="s">
        <v>314</v>
      </c>
    </row>
    <row r="232" spans="1:47" s="2" customFormat="1" ht="12">
      <c r="A232" s="35"/>
      <c r="B232" s="36"/>
      <c r="C232" s="37"/>
      <c r="D232" s="183" t="s">
        <v>138</v>
      </c>
      <c r="E232" s="37"/>
      <c r="F232" s="184" t="s">
        <v>315</v>
      </c>
      <c r="G232" s="37"/>
      <c r="H232" s="37"/>
      <c r="I232" s="185"/>
      <c r="J232" s="37"/>
      <c r="K232" s="37"/>
      <c r="L232" s="40"/>
      <c r="M232" s="186"/>
      <c r="N232" s="187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138</v>
      </c>
      <c r="AU232" s="18" t="s">
        <v>136</v>
      </c>
    </row>
    <row r="233" spans="2:51" s="14" customFormat="1" ht="12">
      <c r="B233" s="199"/>
      <c r="C233" s="200"/>
      <c r="D233" s="190" t="s">
        <v>140</v>
      </c>
      <c r="E233" s="201" t="s">
        <v>19</v>
      </c>
      <c r="F233" s="202" t="s">
        <v>316</v>
      </c>
      <c r="G233" s="200"/>
      <c r="H233" s="203">
        <v>20.8</v>
      </c>
      <c r="I233" s="204"/>
      <c r="J233" s="200"/>
      <c r="K233" s="200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140</v>
      </c>
      <c r="AU233" s="209" t="s">
        <v>136</v>
      </c>
      <c r="AV233" s="14" t="s">
        <v>136</v>
      </c>
      <c r="AW233" s="14" t="s">
        <v>32</v>
      </c>
      <c r="AX233" s="14" t="s">
        <v>70</v>
      </c>
      <c r="AY233" s="209" t="s">
        <v>128</v>
      </c>
    </row>
    <row r="234" spans="2:51" s="15" customFormat="1" ht="12">
      <c r="B234" s="210"/>
      <c r="C234" s="211"/>
      <c r="D234" s="190" t="s">
        <v>140</v>
      </c>
      <c r="E234" s="212" t="s">
        <v>19</v>
      </c>
      <c r="F234" s="213" t="s">
        <v>148</v>
      </c>
      <c r="G234" s="211"/>
      <c r="H234" s="214">
        <v>20.8</v>
      </c>
      <c r="I234" s="215"/>
      <c r="J234" s="211"/>
      <c r="K234" s="211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140</v>
      </c>
      <c r="AU234" s="220" t="s">
        <v>136</v>
      </c>
      <c r="AV234" s="15" t="s">
        <v>135</v>
      </c>
      <c r="AW234" s="15" t="s">
        <v>32</v>
      </c>
      <c r="AX234" s="15" t="s">
        <v>78</v>
      </c>
      <c r="AY234" s="220" t="s">
        <v>128</v>
      </c>
    </row>
    <row r="235" spans="1:65" s="2" customFormat="1" ht="24.2" customHeight="1">
      <c r="A235" s="35"/>
      <c r="B235" s="36"/>
      <c r="C235" s="221" t="s">
        <v>317</v>
      </c>
      <c r="D235" s="221" t="s">
        <v>195</v>
      </c>
      <c r="E235" s="222" t="s">
        <v>318</v>
      </c>
      <c r="F235" s="223" t="s">
        <v>319</v>
      </c>
      <c r="G235" s="224" t="s">
        <v>236</v>
      </c>
      <c r="H235" s="225">
        <v>21.84</v>
      </c>
      <c r="I235" s="226"/>
      <c r="J235" s="227">
        <f>ROUND(I235*H235,2)</f>
        <v>0</v>
      </c>
      <c r="K235" s="223" t="s">
        <v>134</v>
      </c>
      <c r="L235" s="228"/>
      <c r="M235" s="229" t="s">
        <v>19</v>
      </c>
      <c r="N235" s="230" t="s">
        <v>42</v>
      </c>
      <c r="O235" s="65"/>
      <c r="P235" s="179">
        <f>O235*H235</f>
        <v>0</v>
      </c>
      <c r="Q235" s="179">
        <v>0.0001</v>
      </c>
      <c r="R235" s="179">
        <f>Q235*H235</f>
        <v>0.002184</v>
      </c>
      <c r="S235" s="179">
        <v>0</v>
      </c>
      <c r="T235" s="180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1" t="s">
        <v>198</v>
      </c>
      <c r="AT235" s="181" t="s">
        <v>195</v>
      </c>
      <c r="AU235" s="181" t="s">
        <v>136</v>
      </c>
      <c r="AY235" s="18" t="s">
        <v>128</v>
      </c>
      <c r="BE235" s="182">
        <f>IF(N235="základní",J235,0)</f>
        <v>0</v>
      </c>
      <c r="BF235" s="182">
        <f>IF(N235="snížená",J235,0)</f>
        <v>0</v>
      </c>
      <c r="BG235" s="182">
        <f>IF(N235="zákl. přenesená",J235,0)</f>
        <v>0</v>
      </c>
      <c r="BH235" s="182">
        <f>IF(N235="sníž. přenesená",J235,0)</f>
        <v>0</v>
      </c>
      <c r="BI235" s="182">
        <f>IF(N235="nulová",J235,0)</f>
        <v>0</v>
      </c>
      <c r="BJ235" s="18" t="s">
        <v>136</v>
      </c>
      <c r="BK235" s="182">
        <f>ROUND(I235*H235,2)</f>
        <v>0</v>
      </c>
      <c r="BL235" s="18" t="s">
        <v>135</v>
      </c>
      <c r="BM235" s="181" t="s">
        <v>320</v>
      </c>
    </row>
    <row r="236" spans="2:51" s="14" customFormat="1" ht="12">
      <c r="B236" s="199"/>
      <c r="C236" s="200"/>
      <c r="D236" s="190" t="s">
        <v>140</v>
      </c>
      <c r="E236" s="201" t="s">
        <v>19</v>
      </c>
      <c r="F236" s="202" t="s">
        <v>321</v>
      </c>
      <c r="G236" s="200"/>
      <c r="H236" s="203">
        <v>20.8</v>
      </c>
      <c r="I236" s="204"/>
      <c r="J236" s="200"/>
      <c r="K236" s="200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140</v>
      </c>
      <c r="AU236" s="209" t="s">
        <v>136</v>
      </c>
      <c r="AV236" s="14" t="s">
        <v>136</v>
      </c>
      <c r="AW236" s="14" t="s">
        <v>32</v>
      </c>
      <c r="AX236" s="14" t="s">
        <v>70</v>
      </c>
      <c r="AY236" s="209" t="s">
        <v>128</v>
      </c>
    </row>
    <row r="237" spans="2:51" s="15" customFormat="1" ht="12">
      <c r="B237" s="210"/>
      <c r="C237" s="211"/>
      <c r="D237" s="190" t="s">
        <v>140</v>
      </c>
      <c r="E237" s="212" t="s">
        <v>19</v>
      </c>
      <c r="F237" s="213" t="s">
        <v>148</v>
      </c>
      <c r="G237" s="211"/>
      <c r="H237" s="214">
        <v>20.8</v>
      </c>
      <c r="I237" s="215"/>
      <c r="J237" s="211"/>
      <c r="K237" s="211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140</v>
      </c>
      <c r="AU237" s="220" t="s">
        <v>136</v>
      </c>
      <c r="AV237" s="15" t="s">
        <v>135</v>
      </c>
      <c r="AW237" s="15" t="s">
        <v>32</v>
      </c>
      <c r="AX237" s="15" t="s">
        <v>78</v>
      </c>
      <c r="AY237" s="220" t="s">
        <v>128</v>
      </c>
    </row>
    <row r="238" spans="2:51" s="14" customFormat="1" ht="12">
      <c r="B238" s="199"/>
      <c r="C238" s="200"/>
      <c r="D238" s="190" t="s">
        <v>140</v>
      </c>
      <c r="E238" s="200"/>
      <c r="F238" s="202" t="s">
        <v>322</v>
      </c>
      <c r="G238" s="200"/>
      <c r="H238" s="203">
        <v>21.84</v>
      </c>
      <c r="I238" s="204"/>
      <c r="J238" s="200"/>
      <c r="K238" s="200"/>
      <c r="L238" s="205"/>
      <c r="M238" s="206"/>
      <c r="N238" s="207"/>
      <c r="O238" s="207"/>
      <c r="P238" s="207"/>
      <c r="Q238" s="207"/>
      <c r="R238" s="207"/>
      <c r="S238" s="207"/>
      <c r="T238" s="208"/>
      <c r="AT238" s="209" t="s">
        <v>140</v>
      </c>
      <c r="AU238" s="209" t="s">
        <v>136</v>
      </c>
      <c r="AV238" s="14" t="s">
        <v>136</v>
      </c>
      <c r="AW238" s="14" t="s">
        <v>4</v>
      </c>
      <c r="AX238" s="14" t="s">
        <v>78</v>
      </c>
      <c r="AY238" s="209" t="s">
        <v>128</v>
      </c>
    </row>
    <row r="239" spans="1:65" s="2" customFormat="1" ht="55.5" customHeight="1">
      <c r="A239" s="35"/>
      <c r="B239" s="36"/>
      <c r="C239" s="170" t="s">
        <v>7</v>
      </c>
      <c r="D239" s="170" t="s">
        <v>130</v>
      </c>
      <c r="E239" s="171" t="s">
        <v>323</v>
      </c>
      <c r="F239" s="172" t="s">
        <v>324</v>
      </c>
      <c r="G239" s="173" t="s">
        <v>218</v>
      </c>
      <c r="H239" s="174">
        <v>45.523</v>
      </c>
      <c r="I239" s="175"/>
      <c r="J239" s="176">
        <f>ROUND(I239*H239,2)</f>
        <v>0</v>
      </c>
      <c r="K239" s="172" t="s">
        <v>134</v>
      </c>
      <c r="L239" s="40"/>
      <c r="M239" s="177" t="s">
        <v>19</v>
      </c>
      <c r="N239" s="178" t="s">
        <v>42</v>
      </c>
      <c r="O239" s="65"/>
      <c r="P239" s="179">
        <f>O239*H239</f>
        <v>0</v>
      </c>
      <c r="Q239" s="179">
        <v>0.00486</v>
      </c>
      <c r="R239" s="179">
        <f>Q239*H239</f>
        <v>0.22124178</v>
      </c>
      <c r="S239" s="179">
        <v>0</v>
      </c>
      <c r="T239" s="180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1" t="s">
        <v>135</v>
      </c>
      <c r="AT239" s="181" t="s">
        <v>130</v>
      </c>
      <c r="AU239" s="181" t="s">
        <v>136</v>
      </c>
      <c r="AY239" s="18" t="s">
        <v>128</v>
      </c>
      <c r="BE239" s="182">
        <f>IF(N239="základní",J239,0)</f>
        <v>0</v>
      </c>
      <c r="BF239" s="182">
        <f>IF(N239="snížená",J239,0)</f>
        <v>0</v>
      </c>
      <c r="BG239" s="182">
        <f>IF(N239="zákl. přenesená",J239,0)</f>
        <v>0</v>
      </c>
      <c r="BH239" s="182">
        <f>IF(N239="sníž. přenesená",J239,0)</f>
        <v>0</v>
      </c>
      <c r="BI239" s="182">
        <f>IF(N239="nulová",J239,0)</f>
        <v>0</v>
      </c>
      <c r="BJ239" s="18" t="s">
        <v>136</v>
      </c>
      <c r="BK239" s="182">
        <f>ROUND(I239*H239,2)</f>
        <v>0</v>
      </c>
      <c r="BL239" s="18" t="s">
        <v>135</v>
      </c>
      <c r="BM239" s="181" t="s">
        <v>325</v>
      </c>
    </row>
    <row r="240" spans="1:47" s="2" customFormat="1" ht="12">
      <c r="A240" s="35"/>
      <c r="B240" s="36"/>
      <c r="C240" s="37"/>
      <c r="D240" s="183" t="s">
        <v>138</v>
      </c>
      <c r="E240" s="37"/>
      <c r="F240" s="184" t="s">
        <v>326</v>
      </c>
      <c r="G240" s="37"/>
      <c r="H240" s="37"/>
      <c r="I240" s="185"/>
      <c r="J240" s="37"/>
      <c r="K240" s="37"/>
      <c r="L240" s="40"/>
      <c r="M240" s="186"/>
      <c r="N240" s="187"/>
      <c r="O240" s="65"/>
      <c r="P240" s="65"/>
      <c r="Q240" s="65"/>
      <c r="R240" s="65"/>
      <c r="S240" s="65"/>
      <c r="T240" s="66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138</v>
      </c>
      <c r="AU240" s="18" t="s">
        <v>136</v>
      </c>
    </row>
    <row r="241" spans="2:51" s="13" customFormat="1" ht="22.5">
      <c r="B241" s="188"/>
      <c r="C241" s="189"/>
      <c r="D241" s="190" t="s">
        <v>140</v>
      </c>
      <c r="E241" s="191" t="s">
        <v>19</v>
      </c>
      <c r="F241" s="192" t="s">
        <v>327</v>
      </c>
      <c r="G241" s="189"/>
      <c r="H241" s="191" t="s">
        <v>19</v>
      </c>
      <c r="I241" s="193"/>
      <c r="J241" s="189"/>
      <c r="K241" s="189"/>
      <c r="L241" s="194"/>
      <c r="M241" s="195"/>
      <c r="N241" s="196"/>
      <c r="O241" s="196"/>
      <c r="P241" s="196"/>
      <c r="Q241" s="196"/>
      <c r="R241" s="196"/>
      <c r="S241" s="196"/>
      <c r="T241" s="197"/>
      <c r="AT241" s="198" t="s">
        <v>140</v>
      </c>
      <c r="AU241" s="198" t="s">
        <v>136</v>
      </c>
      <c r="AV241" s="13" t="s">
        <v>78</v>
      </c>
      <c r="AW241" s="13" t="s">
        <v>32</v>
      </c>
      <c r="AX241" s="13" t="s">
        <v>70</v>
      </c>
      <c r="AY241" s="198" t="s">
        <v>128</v>
      </c>
    </row>
    <row r="242" spans="2:51" s="13" customFormat="1" ht="12">
      <c r="B242" s="188"/>
      <c r="C242" s="189"/>
      <c r="D242" s="190" t="s">
        <v>140</v>
      </c>
      <c r="E242" s="191" t="s">
        <v>19</v>
      </c>
      <c r="F242" s="192" t="s">
        <v>142</v>
      </c>
      <c r="G242" s="189"/>
      <c r="H242" s="191" t="s">
        <v>19</v>
      </c>
      <c r="I242" s="193"/>
      <c r="J242" s="189"/>
      <c r="K242" s="189"/>
      <c r="L242" s="194"/>
      <c r="M242" s="195"/>
      <c r="N242" s="196"/>
      <c r="O242" s="196"/>
      <c r="P242" s="196"/>
      <c r="Q242" s="196"/>
      <c r="R242" s="196"/>
      <c r="S242" s="196"/>
      <c r="T242" s="197"/>
      <c r="AT242" s="198" t="s">
        <v>140</v>
      </c>
      <c r="AU242" s="198" t="s">
        <v>136</v>
      </c>
      <c r="AV242" s="13" t="s">
        <v>78</v>
      </c>
      <c r="AW242" s="13" t="s">
        <v>32</v>
      </c>
      <c r="AX242" s="13" t="s">
        <v>70</v>
      </c>
      <c r="AY242" s="198" t="s">
        <v>128</v>
      </c>
    </row>
    <row r="243" spans="2:51" s="14" customFormat="1" ht="12">
      <c r="B243" s="199"/>
      <c r="C243" s="200"/>
      <c r="D243" s="190" t="s">
        <v>140</v>
      </c>
      <c r="E243" s="201" t="s">
        <v>19</v>
      </c>
      <c r="F243" s="202" t="s">
        <v>328</v>
      </c>
      <c r="G243" s="200"/>
      <c r="H243" s="203">
        <v>11.245</v>
      </c>
      <c r="I243" s="204"/>
      <c r="J243" s="200"/>
      <c r="K243" s="200"/>
      <c r="L243" s="205"/>
      <c r="M243" s="206"/>
      <c r="N243" s="207"/>
      <c r="O243" s="207"/>
      <c r="P243" s="207"/>
      <c r="Q243" s="207"/>
      <c r="R243" s="207"/>
      <c r="S243" s="207"/>
      <c r="T243" s="208"/>
      <c r="AT243" s="209" t="s">
        <v>140</v>
      </c>
      <c r="AU243" s="209" t="s">
        <v>136</v>
      </c>
      <c r="AV243" s="14" t="s">
        <v>136</v>
      </c>
      <c r="AW243" s="14" t="s">
        <v>32</v>
      </c>
      <c r="AX243" s="14" t="s">
        <v>70</v>
      </c>
      <c r="AY243" s="209" t="s">
        <v>128</v>
      </c>
    </row>
    <row r="244" spans="2:51" s="13" customFormat="1" ht="12">
      <c r="B244" s="188"/>
      <c r="C244" s="189"/>
      <c r="D244" s="190" t="s">
        <v>140</v>
      </c>
      <c r="E244" s="191" t="s">
        <v>19</v>
      </c>
      <c r="F244" s="192" t="s">
        <v>144</v>
      </c>
      <c r="G244" s="189"/>
      <c r="H244" s="191" t="s">
        <v>19</v>
      </c>
      <c r="I244" s="193"/>
      <c r="J244" s="189"/>
      <c r="K244" s="189"/>
      <c r="L244" s="194"/>
      <c r="M244" s="195"/>
      <c r="N244" s="196"/>
      <c r="O244" s="196"/>
      <c r="P244" s="196"/>
      <c r="Q244" s="196"/>
      <c r="R244" s="196"/>
      <c r="S244" s="196"/>
      <c r="T244" s="197"/>
      <c r="AT244" s="198" t="s">
        <v>140</v>
      </c>
      <c r="AU244" s="198" t="s">
        <v>136</v>
      </c>
      <c r="AV244" s="13" t="s">
        <v>78</v>
      </c>
      <c r="AW244" s="13" t="s">
        <v>32</v>
      </c>
      <c r="AX244" s="13" t="s">
        <v>70</v>
      </c>
      <c r="AY244" s="198" t="s">
        <v>128</v>
      </c>
    </row>
    <row r="245" spans="2:51" s="14" customFormat="1" ht="22.5">
      <c r="B245" s="199"/>
      <c r="C245" s="200"/>
      <c r="D245" s="190" t="s">
        <v>140</v>
      </c>
      <c r="E245" s="201" t="s">
        <v>19</v>
      </c>
      <c r="F245" s="202" t="s">
        <v>329</v>
      </c>
      <c r="G245" s="200"/>
      <c r="H245" s="203">
        <v>17.108</v>
      </c>
      <c r="I245" s="204"/>
      <c r="J245" s="200"/>
      <c r="K245" s="200"/>
      <c r="L245" s="205"/>
      <c r="M245" s="206"/>
      <c r="N245" s="207"/>
      <c r="O245" s="207"/>
      <c r="P245" s="207"/>
      <c r="Q245" s="207"/>
      <c r="R245" s="207"/>
      <c r="S245" s="207"/>
      <c r="T245" s="208"/>
      <c r="AT245" s="209" t="s">
        <v>140</v>
      </c>
      <c r="AU245" s="209" t="s">
        <v>136</v>
      </c>
      <c r="AV245" s="14" t="s">
        <v>136</v>
      </c>
      <c r="AW245" s="14" t="s">
        <v>32</v>
      </c>
      <c r="AX245" s="14" t="s">
        <v>70</v>
      </c>
      <c r="AY245" s="209" t="s">
        <v>128</v>
      </c>
    </row>
    <row r="246" spans="2:51" s="13" customFormat="1" ht="12">
      <c r="B246" s="188"/>
      <c r="C246" s="189"/>
      <c r="D246" s="190" t="s">
        <v>140</v>
      </c>
      <c r="E246" s="191" t="s">
        <v>19</v>
      </c>
      <c r="F246" s="192" t="s">
        <v>146</v>
      </c>
      <c r="G246" s="189"/>
      <c r="H246" s="191" t="s">
        <v>19</v>
      </c>
      <c r="I246" s="193"/>
      <c r="J246" s="189"/>
      <c r="K246" s="189"/>
      <c r="L246" s="194"/>
      <c r="M246" s="195"/>
      <c r="N246" s="196"/>
      <c r="O246" s="196"/>
      <c r="P246" s="196"/>
      <c r="Q246" s="196"/>
      <c r="R246" s="196"/>
      <c r="S246" s="196"/>
      <c r="T246" s="197"/>
      <c r="AT246" s="198" t="s">
        <v>140</v>
      </c>
      <c r="AU246" s="198" t="s">
        <v>136</v>
      </c>
      <c r="AV246" s="13" t="s">
        <v>78</v>
      </c>
      <c r="AW246" s="13" t="s">
        <v>32</v>
      </c>
      <c r="AX246" s="13" t="s">
        <v>70</v>
      </c>
      <c r="AY246" s="198" t="s">
        <v>128</v>
      </c>
    </row>
    <row r="247" spans="2:51" s="14" customFormat="1" ht="22.5">
      <c r="B247" s="199"/>
      <c r="C247" s="200"/>
      <c r="D247" s="190" t="s">
        <v>140</v>
      </c>
      <c r="E247" s="201" t="s">
        <v>19</v>
      </c>
      <c r="F247" s="202" t="s">
        <v>330</v>
      </c>
      <c r="G247" s="200"/>
      <c r="H247" s="203">
        <v>17.17</v>
      </c>
      <c r="I247" s="204"/>
      <c r="J247" s="200"/>
      <c r="K247" s="200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140</v>
      </c>
      <c r="AU247" s="209" t="s">
        <v>136</v>
      </c>
      <c r="AV247" s="14" t="s">
        <v>136</v>
      </c>
      <c r="AW247" s="14" t="s">
        <v>32</v>
      </c>
      <c r="AX247" s="14" t="s">
        <v>70</v>
      </c>
      <c r="AY247" s="209" t="s">
        <v>128</v>
      </c>
    </row>
    <row r="248" spans="2:51" s="15" customFormat="1" ht="12">
      <c r="B248" s="210"/>
      <c r="C248" s="211"/>
      <c r="D248" s="190" t="s">
        <v>140</v>
      </c>
      <c r="E248" s="212" t="s">
        <v>19</v>
      </c>
      <c r="F248" s="213" t="s">
        <v>148</v>
      </c>
      <c r="G248" s="211"/>
      <c r="H248" s="214">
        <v>45.523</v>
      </c>
      <c r="I248" s="215"/>
      <c r="J248" s="211"/>
      <c r="K248" s="211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140</v>
      </c>
      <c r="AU248" s="220" t="s">
        <v>136</v>
      </c>
      <c r="AV248" s="15" t="s">
        <v>135</v>
      </c>
      <c r="AW248" s="15" t="s">
        <v>32</v>
      </c>
      <c r="AX248" s="15" t="s">
        <v>78</v>
      </c>
      <c r="AY248" s="220" t="s">
        <v>128</v>
      </c>
    </row>
    <row r="249" spans="1:65" s="2" customFormat="1" ht="21.75" customHeight="1">
      <c r="A249" s="35"/>
      <c r="B249" s="36"/>
      <c r="C249" s="221" t="s">
        <v>331</v>
      </c>
      <c r="D249" s="221" t="s">
        <v>195</v>
      </c>
      <c r="E249" s="222" t="s">
        <v>332</v>
      </c>
      <c r="F249" s="223" t="s">
        <v>333</v>
      </c>
      <c r="G249" s="224" t="s">
        <v>218</v>
      </c>
      <c r="H249" s="225">
        <v>50.075</v>
      </c>
      <c r="I249" s="226"/>
      <c r="J249" s="227">
        <f>ROUND(I249*H249,2)</f>
        <v>0</v>
      </c>
      <c r="K249" s="223" t="s">
        <v>134</v>
      </c>
      <c r="L249" s="228"/>
      <c r="M249" s="229" t="s">
        <v>19</v>
      </c>
      <c r="N249" s="230" t="s">
        <v>42</v>
      </c>
      <c r="O249" s="65"/>
      <c r="P249" s="179">
        <f>O249*H249</f>
        <v>0</v>
      </c>
      <c r="Q249" s="179">
        <v>0.0227</v>
      </c>
      <c r="R249" s="179">
        <f>Q249*H249</f>
        <v>1.1367025000000002</v>
      </c>
      <c r="S249" s="179">
        <v>0</v>
      </c>
      <c r="T249" s="180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1" t="s">
        <v>198</v>
      </c>
      <c r="AT249" s="181" t="s">
        <v>195</v>
      </c>
      <c r="AU249" s="181" t="s">
        <v>136</v>
      </c>
      <c r="AY249" s="18" t="s">
        <v>128</v>
      </c>
      <c r="BE249" s="182">
        <f>IF(N249="základní",J249,0)</f>
        <v>0</v>
      </c>
      <c r="BF249" s="182">
        <f>IF(N249="snížená",J249,0)</f>
        <v>0</v>
      </c>
      <c r="BG249" s="182">
        <f>IF(N249="zákl. přenesená",J249,0)</f>
        <v>0</v>
      </c>
      <c r="BH249" s="182">
        <f>IF(N249="sníž. přenesená",J249,0)</f>
        <v>0</v>
      </c>
      <c r="BI249" s="182">
        <f>IF(N249="nulová",J249,0)</f>
        <v>0</v>
      </c>
      <c r="BJ249" s="18" t="s">
        <v>136</v>
      </c>
      <c r="BK249" s="182">
        <f>ROUND(I249*H249,2)</f>
        <v>0</v>
      </c>
      <c r="BL249" s="18" t="s">
        <v>135</v>
      </c>
      <c r="BM249" s="181" t="s">
        <v>334</v>
      </c>
    </row>
    <row r="250" spans="2:51" s="14" customFormat="1" ht="12">
      <c r="B250" s="199"/>
      <c r="C250" s="200"/>
      <c r="D250" s="190" t="s">
        <v>140</v>
      </c>
      <c r="E250" s="201" t="s">
        <v>19</v>
      </c>
      <c r="F250" s="202" t="s">
        <v>335</v>
      </c>
      <c r="G250" s="200"/>
      <c r="H250" s="203">
        <v>50.075</v>
      </c>
      <c r="I250" s="204"/>
      <c r="J250" s="200"/>
      <c r="K250" s="200"/>
      <c r="L250" s="205"/>
      <c r="M250" s="206"/>
      <c r="N250" s="207"/>
      <c r="O250" s="207"/>
      <c r="P250" s="207"/>
      <c r="Q250" s="207"/>
      <c r="R250" s="207"/>
      <c r="S250" s="207"/>
      <c r="T250" s="208"/>
      <c r="AT250" s="209" t="s">
        <v>140</v>
      </c>
      <c r="AU250" s="209" t="s">
        <v>136</v>
      </c>
      <c r="AV250" s="14" t="s">
        <v>136</v>
      </c>
      <c r="AW250" s="14" t="s">
        <v>32</v>
      </c>
      <c r="AX250" s="14" t="s">
        <v>70</v>
      </c>
      <c r="AY250" s="209" t="s">
        <v>128</v>
      </c>
    </row>
    <row r="251" spans="2:51" s="15" customFormat="1" ht="12">
      <c r="B251" s="210"/>
      <c r="C251" s="211"/>
      <c r="D251" s="190" t="s">
        <v>140</v>
      </c>
      <c r="E251" s="212" t="s">
        <v>19</v>
      </c>
      <c r="F251" s="213" t="s">
        <v>148</v>
      </c>
      <c r="G251" s="211"/>
      <c r="H251" s="214">
        <v>50.075</v>
      </c>
      <c r="I251" s="215"/>
      <c r="J251" s="211"/>
      <c r="K251" s="211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140</v>
      </c>
      <c r="AU251" s="220" t="s">
        <v>136</v>
      </c>
      <c r="AV251" s="15" t="s">
        <v>135</v>
      </c>
      <c r="AW251" s="15" t="s">
        <v>32</v>
      </c>
      <c r="AX251" s="15" t="s">
        <v>78</v>
      </c>
      <c r="AY251" s="220" t="s">
        <v>128</v>
      </c>
    </row>
    <row r="252" spans="1:65" s="2" customFormat="1" ht="33" customHeight="1">
      <c r="A252" s="35"/>
      <c r="B252" s="36"/>
      <c r="C252" s="170" t="s">
        <v>336</v>
      </c>
      <c r="D252" s="170" t="s">
        <v>130</v>
      </c>
      <c r="E252" s="171" t="s">
        <v>337</v>
      </c>
      <c r="F252" s="172" t="s">
        <v>338</v>
      </c>
      <c r="G252" s="173" t="s">
        <v>218</v>
      </c>
      <c r="H252" s="174">
        <v>360.798</v>
      </c>
      <c r="I252" s="175"/>
      <c r="J252" s="176">
        <f>ROUND(I252*H252,2)</f>
        <v>0</v>
      </c>
      <c r="K252" s="172" t="s">
        <v>134</v>
      </c>
      <c r="L252" s="40"/>
      <c r="M252" s="177" t="s">
        <v>19</v>
      </c>
      <c r="N252" s="178" t="s">
        <v>42</v>
      </c>
      <c r="O252" s="65"/>
      <c r="P252" s="179">
        <f>O252*H252</f>
        <v>0</v>
      </c>
      <c r="Q252" s="179">
        <v>0.00735</v>
      </c>
      <c r="R252" s="179">
        <f>Q252*H252</f>
        <v>2.6518653</v>
      </c>
      <c r="S252" s="179">
        <v>0</v>
      </c>
      <c r="T252" s="180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1" t="s">
        <v>135</v>
      </c>
      <c r="AT252" s="181" t="s">
        <v>130</v>
      </c>
      <c r="AU252" s="181" t="s">
        <v>136</v>
      </c>
      <c r="AY252" s="18" t="s">
        <v>128</v>
      </c>
      <c r="BE252" s="182">
        <f>IF(N252="základní",J252,0)</f>
        <v>0</v>
      </c>
      <c r="BF252" s="182">
        <f>IF(N252="snížená",J252,0)</f>
        <v>0</v>
      </c>
      <c r="BG252" s="182">
        <f>IF(N252="zákl. přenesená",J252,0)</f>
        <v>0</v>
      </c>
      <c r="BH252" s="182">
        <f>IF(N252="sníž. přenesená",J252,0)</f>
        <v>0</v>
      </c>
      <c r="BI252" s="182">
        <f>IF(N252="nulová",J252,0)</f>
        <v>0</v>
      </c>
      <c r="BJ252" s="18" t="s">
        <v>136</v>
      </c>
      <c r="BK252" s="182">
        <f>ROUND(I252*H252,2)</f>
        <v>0</v>
      </c>
      <c r="BL252" s="18" t="s">
        <v>135</v>
      </c>
      <c r="BM252" s="181" t="s">
        <v>339</v>
      </c>
    </row>
    <row r="253" spans="1:47" s="2" customFormat="1" ht="12">
      <c r="A253" s="35"/>
      <c r="B253" s="36"/>
      <c r="C253" s="37"/>
      <c r="D253" s="183" t="s">
        <v>138</v>
      </c>
      <c r="E253" s="37"/>
      <c r="F253" s="184" t="s">
        <v>340</v>
      </c>
      <c r="G253" s="37"/>
      <c r="H253" s="37"/>
      <c r="I253" s="185"/>
      <c r="J253" s="37"/>
      <c r="K253" s="37"/>
      <c r="L253" s="40"/>
      <c r="M253" s="186"/>
      <c r="N253" s="187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138</v>
      </c>
      <c r="AU253" s="18" t="s">
        <v>136</v>
      </c>
    </row>
    <row r="254" spans="2:51" s="13" customFormat="1" ht="12">
      <c r="B254" s="188"/>
      <c r="C254" s="189"/>
      <c r="D254" s="190" t="s">
        <v>140</v>
      </c>
      <c r="E254" s="191" t="s">
        <v>19</v>
      </c>
      <c r="F254" s="192" t="s">
        <v>142</v>
      </c>
      <c r="G254" s="189"/>
      <c r="H254" s="191" t="s">
        <v>19</v>
      </c>
      <c r="I254" s="193"/>
      <c r="J254" s="189"/>
      <c r="K254" s="189"/>
      <c r="L254" s="194"/>
      <c r="M254" s="195"/>
      <c r="N254" s="196"/>
      <c r="O254" s="196"/>
      <c r="P254" s="196"/>
      <c r="Q254" s="196"/>
      <c r="R254" s="196"/>
      <c r="S254" s="196"/>
      <c r="T254" s="197"/>
      <c r="AT254" s="198" t="s">
        <v>140</v>
      </c>
      <c r="AU254" s="198" t="s">
        <v>136</v>
      </c>
      <c r="AV254" s="13" t="s">
        <v>78</v>
      </c>
      <c r="AW254" s="13" t="s">
        <v>32</v>
      </c>
      <c r="AX254" s="13" t="s">
        <v>70</v>
      </c>
      <c r="AY254" s="198" t="s">
        <v>128</v>
      </c>
    </row>
    <row r="255" spans="2:51" s="14" customFormat="1" ht="12">
      <c r="B255" s="199"/>
      <c r="C255" s="200"/>
      <c r="D255" s="190" t="s">
        <v>140</v>
      </c>
      <c r="E255" s="201" t="s">
        <v>19</v>
      </c>
      <c r="F255" s="202" t="s">
        <v>341</v>
      </c>
      <c r="G255" s="200"/>
      <c r="H255" s="203">
        <v>111.245</v>
      </c>
      <c r="I255" s="204"/>
      <c r="J255" s="200"/>
      <c r="K255" s="200"/>
      <c r="L255" s="205"/>
      <c r="M255" s="206"/>
      <c r="N255" s="207"/>
      <c r="O255" s="207"/>
      <c r="P255" s="207"/>
      <c r="Q255" s="207"/>
      <c r="R255" s="207"/>
      <c r="S255" s="207"/>
      <c r="T255" s="208"/>
      <c r="AT255" s="209" t="s">
        <v>140</v>
      </c>
      <c r="AU255" s="209" t="s">
        <v>136</v>
      </c>
      <c r="AV255" s="14" t="s">
        <v>136</v>
      </c>
      <c r="AW255" s="14" t="s">
        <v>32</v>
      </c>
      <c r="AX255" s="14" t="s">
        <v>70</v>
      </c>
      <c r="AY255" s="209" t="s">
        <v>128</v>
      </c>
    </row>
    <row r="256" spans="2:51" s="14" customFormat="1" ht="33.75">
      <c r="B256" s="199"/>
      <c r="C256" s="200"/>
      <c r="D256" s="190" t="s">
        <v>140</v>
      </c>
      <c r="E256" s="201" t="s">
        <v>19</v>
      </c>
      <c r="F256" s="202" t="s">
        <v>342</v>
      </c>
      <c r="G256" s="200"/>
      <c r="H256" s="203">
        <v>-17.25</v>
      </c>
      <c r="I256" s="204"/>
      <c r="J256" s="200"/>
      <c r="K256" s="200"/>
      <c r="L256" s="205"/>
      <c r="M256" s="206"/>
      <c r="N256" s="207"/>
      <c r="O256" s="207"/>
      <c r="P256" s="207"/>
      <c r="Q256" s="207"/>
      <c r="R256" s="207"/>
      <c r="S256" s="207"/>
      <c r="T256" s="208"/>
      <c r="AT256" s="209" t="s">
        <v>140</v>
      </c>
      <c r="AU256" s="209" t="s">
        <v>136</v>
      </c>
      <c r="AV256" s="14" t="s">
        <v>136</v>
      </c>
      <c r="AW256" s="14" t="s">
        <v>32</v>
      </c>
      <c r="AX256" s="14" t="s">
        <v>70</v>
      </c>
      <c r="AY256" s="209" t="s">
        <v>128</v>
      </c>
    </row>
    <row r="257" spans="2:51" s="14" customFormat="1" ht="22.5">
      <c r="B257" s="199"/>
      <c r="C257" s="200"/>
      <c r="D257" s="190" t="s">
        <v>140</v>
      </c>
      <c r="E257" s="201" t="s">
        <v>19</v>
      </c>
      <c r="F257" s="202" t="s">
        <v>343</v>
      </c>
      <c r="G257" s="200"/>
      <c r="H257" s="203">
        <v>9.276</v>
      </c>
      <c r="I257" s="204"/>
      <c r="J257" s="200"/>
      <c r="K257" s="200"/>
      <c r="L257" s="205"/>
      <c r="M257" s="206"/>
      <c r="N257" s="207"/>
      <c r="O257" s="207"/>
      <c r="P257" s="207"/>
      <c r="Q257" s="207"/>
      <c r="R257" s="207"/>
      <c r="S257" s="207"/>
      <c r="T257" s="208"/>
      <c r="AT257" s="209" t="s">
        <v>140</v>
      </c>
      <c r="AU257" s="209" t="s">
        <v>136</v>
      </c>
      <c r="AV257" s="14" t="s">
        <v>136</v>
      </c>
      <c r="AW257" s="14" t="s">
        <v>32</v>
      </c>
      <c r="AX257" s="14" t="s">
        <v>70</v>
      </c>
      <c r="AY257" s="209" t="s">
        <v>128</v>
      </c>
    </row>
    <row r="258" spans="2:51" s="13" customFormat="1" ht="12">
      <c r="B258" s="188"/>
      <c r="C258" s="189"/>
      <c r="D258" s="190" t="s">
        <v>140</v>
      </c>
      <c r="E258" s="191" t="s">
        <v>19</v>
      </c>
      <c r="F258" s="192" t="s">
        <v>144</v>
      </c>
      <c r="G258" s="189"/>
      <c r="H258" s="191" t="s">
        <v>19</v>
      </c>
      <c r="I258" s="193"/>
      <c r="J258" s="189"/>
      <c r="K258" s="189"/>
      <c r="L258" s="194"/>
      <c r="M258" s="195"/>
      <c r="N258" s="196"/>
      <c r="O258" s="196"/>
      <c r="P258" s="196"/>
      <c r="Q258" s="196"/>
      <c r="R258" s="196"/>
      <c r="S258" s="196"/>
      <c r="T258" s="197"/>
      <c r="AT258" s="198" t="s">
        <v>140</v>
      </c>
      <c r="AU258" s="198" t="s">
        <v>136</v>
      </c>
      <c r="AV258" s="13" t="s">
        <v>78</v>
      </c>
      <c r="AW258" s="13" t="s">
        <v>32</v>
      </c>
      <c r="AX258" s="13" t="s">
        <v>70</v>
      </c>
      <c r="AY258" s="198" t="s">
        <v>128</v>
      </c>
    </row>
    <row r="259" spans="2:51" s="14" customFormat="1" ht="12">
      <c r="B259" s="199"/>
      <c r="C259" s="200"/>
      <c r="D259" s="190" t="s">
        <v>140</v>
      </c>
      <c r="E259" s="201" t="s">
        <v>19</v>
      </c>
      <c r="F259" s="202" t="s">
        <v>344</v>
      </c>
      <c r="G259" s="200"/>
      <c r="H259" s="203">
        <v>115.876</v>
      </c>
      <c r="I259" s="204"/>
      <c r="J259" s="200"/>
      <c r="K259" s="200"/>
      <c r="L259" s="205"/>
      <c r="M259" s="206"/>
      <c r="N259" s="207"/>
      <c r="O259" s="207"/>
      <c r="P259" s="207"/>
      <c r="Q259" s="207"/>
      <c r="R259" s="207"/>
      <c r="S259" s="207"/>
      <c r="T259" s="208"/>
      <c r="AT259" s="209" t="s">
        <v>140</v>
      </c>
      <c r="AU259" s="209" t="s">
        <v>136</v>
      </c>
      <c r="AV259" s="14" t="s">
        <v>136</v>
      </c>
      <c r="AW259" s="14" t="s">
        <v>32</v>
      </c>
      <c r="AX259" s="14" t="s">
        <v>70</v>
      </c>
      <c r="AY259" s="209" t="s">
        <v>128</v>
      </c>
    </row>
    <row r="260" spans="2:51" s="14" customFormat="1" ht="33.75">
      <c r="B260" s="199"/>
      <c r="C260" s="200"/>
      <c r="D260" s="190" t="s">
        <v>140</v>
      </c>
      <c r="E260" s="201" t="s">
        <v>19</v>
      </c>
      <c r="F260" s="202" t="s">
        <v>345</v>
      </c>
      <c r="G260" s="200"/>
      <c r="H260" s="203">
        <v>-22.414</v>
      </c>
      <c r="I260" s="204"/>
      <c r="J260" s="200"/>
      <c r="K260" s="200"/>
      <c r="L260" s="205"/>
      <c r="M260" s="206"/>
      <c r="N260" s="207"/>
      <c r="O260" s="207"/>
      <c r="P260" s="207"/>
      <c r="Q260" s="207"/>
      <c r="R260" s="207"/>
      <c r="S260" s="207"/>
      <c r="T260" s="208"/>
      <c r="AT260" s="209" t="s">
        <v>140</v>
      </c>
      <c r="AU260" s="209" t="s">
        <v>136</v>
      </c>
      <c r="AV260" s="14" t="s">
        <v>136</v>
      </c>
      <c r="AW260" s="14" t="s">
        <v>32</v>
      </c>
      <c r="AX260" s="14" t="s">
        <v>70</v>
      </c>
      <c r="AY260" s="209" t="s">
        <v>128</v>
      </c>
    </row>
    <row r="261" spans="2:51" s="14" customFormat="1" ht="22.5">
      <c r="B261" s="199"/>
      <c r="C261" s="200"/>
      <c r="D261" s="190" t="s">
        <v>140</v>
      </c>
      <c r="E261" s="201" t="s">
        <v>19</v>
      </c>
      <c r="F261" s="202" t="s">
        <v>346</v>
      </c>
      <c r="G261" s="200"/>
      <c r="H261" s="203">
        <v>9.758</v>
      </c>
      <c r="I261" s="204"/>
      <c r="J261" s="200"/>
      <c r="K261" s="200"/>
      <c r="L261" s="205"/>
      <c r="M261" s="206"/>
      <c r="N261" s="207"/>
      <c r="O261" s="207"/>
      <c r="P261" s="207"/>
      <c r="Q261" s="207"/>
      <c r="R261" s="207"/>
      <c r="S261" s="207"/>
      <c r="T261" s="208"/>
      <c r="AT261" s="209" t="s">
        <v>140</v>
      </c>
      <c r="AU261" s="209" t="s">
        <v>136</v>
      </c>
      <c r="AV261" s="14" t="s">
        <v>136</v>
      </c>
      <c r="AW261" s="14" t="s">
        <v>32</v>
      </c>
      <c r="AX261" s="14" t="s">
        <v>70</v>
      </c>
      <c r="AY261" s="209" t="s">
        <v>128</v>
      </c>
    </row>
    <row r="262" spans="2:51" s="13" customFormat="1" ht="12">
      <c r="B262" s="188"/>
      <c r="C262" s="189"/>
      <c r="D262" s="190" t="s">
        <v>140</v>
      </c>
      <c r="E262" s="191" t="s">
        <v>19</v>
      </c>
      <c r="F262" s="192" t="s">
        <v>146</v>
      </c>
      <c r="G262" s="189"/>
      <c r="H262" s="191" t="s">
        <v>19</v>
      </c>
      <c r="I262" s="193"/>
      <c r="J262" s="189"/>
      <c r="K262" s="189"/>
      <c r="L262" s="194"/>
      <c r="M262" s="195"/>
      <c r="N262" s="196"/>
      <c r="O262" s="196"/>
      <c r="P262" s="196"/>
      <c r="Q262" s="196"/>
      <c r="R262" s="196"/>
      <c r="S262" s="196"/>
      <c r="T262" s="197"/>
      <c r="AT262" s="198" t="s">
        <v>140</v>
      </c>
      <c r="AU262" s="198" t="s">
        <v>136</v>
      </c>
      <c r="AV262" s="13" t="s">
        <v>78</v>
      </c>
      <c r="AW262" s="13" t="s">
        <v>32</v>
      </c>
      <c r="AX262" s="13" t="s">
        <v>70</v>
      </c>
      <c r="AY262" s="198" t="s">
        <v>128</v>
      </c>
    </row>
    <row r="263" spans="2:51" s="14" customFormat="1" ht="12">
      <c r="B263" s="199"/>
      <c r="C263" s="200"/>
      <c r="D263" s="190" t="s">
        <v>140</v>
      </c>
      <c r="E263" s="201" t="s">
        <v>19</v>
      </c>
      <c r="F263" s="202" t="s">
        <v>347</v>
      </c>
      <c r="G263" s="200"/>
      <c r="H263" s="203">
        <v>153.232</v>
      </c>
      <c r="I263" s="204"/>
      <c r="J263" s="200"/>
      <c r="K263" s="200"/>
      <c r="L263" s="205"/>
      <c r="M263" s="206"/>
      <c r="N263" s="207"/>
      <c r="O263" s="207"/>
      <c r="P263" s="207"/>
      <c r="Q263" s="207"/>
      <c r="R263" s="207"/>
      <c r="S263" s="207"/>
      <c r="T263" s="208"/>
      <c r="AT263" s="209" t="s">
        <v>140</v>
      </c>
      <c r="AU263" s="209" t="s">
        <v>136</v>
      </c>
      <c r="AV263" s="14" t="s">
        <v>136</v>
      </c>
      <c r="AW263" s="14" t="s">
        <v>32</v>
      </c>
      <c r="AX263" s="14" t="s">
        <v>70</v>
      </c>
      <c r="AY263" s="209" t="s">
        <v>128</v>
      </c>
    </row>
    <row r="264" spans="2:51" s="14" customFormat="1" ht="33.75">
      <c r="B264" s="199"/>
      <c r="C264" s="200"/>
      <c r="D264" s="190" t="s">
        <v>140</v>
      </c>
      <c r="E264" s="201" t="s">
        <v>19</v>
      </c>
      <c r="F264" s="202" t="s">
        <v>348</v>
      </c>
      <c r="G264" s="200"/>
      <c r="H264" s="203">
        <v>-17.471</v>
      </c>
      <c r="I264" s="204"/>
      <c r="J264" s="200"/>
      <c r="K264" s="200"/>
      <c r="L264" s="205"/>
      <c r="M264" s="206"/>
      <c r="N264" s="207"/>
      <c r="O264" s="207"/>
      <c r="P264" s="207"/>
      <c r="Q264" s="207"/>
      <c r="R264" s="207"/>
      <c r="S264" s="207"/>
      <c r="T264" s="208"/>
      <c r="AT264" s="209" t="s">
        <v>140</v>
      </c>
      <c r="AU264" s="209" t="s">
        <v>136</v>
      </c>
      <c r="AV264" s="14" t="s">
        <v>136</v>
      </c>
      <c r="AW264" s="14" t="s">
        <v>32</v>
      </c>
      <c r="AX264" s="14" t="s">
        <v>70</v>
      </c>
      <c r="AY264" s="209" t="s">
        <v>128</v>
      </c>
    </row>
    <row r="265" spans="2:51" s="14" customFormat="1" ht="22.5">
      <c r="B265" s="199"/>
      <c r="C265" s="200"/>
      <c r="D265" s="190" t="s">
        <v>140</v>
      </c>
      <c r="E265" s="201" t="s">
        <v>19</v>
      </c>
      <c r="F265" s="202" t="s">
        <v>349</v>
      </c>
      <c r="G265" s="200"/>
      <c r="H265" s="203">
        <v>9.266</v>
      </c>
      <c r="I265" s="204"/>
      <c r="J265" s="200"/>
      <c r="K265" s="200"/>
      <c r="L265" s="205"/>
      <c r="M265" s="206"/>
      <c r="N265" s="207"/>
      <c r="O265" s="207"/>
      <c r="P265" s="207"/>
      <c r="Q265" s="207"/>
      <c r="R265" s="207"/>
      <c r="S265" s="207"/>
      <c r="T265" s="208"/>
      <c r="AT265" s="209" t="s">
        <v>140</v>
      </c>
      <c r="AU265" s="209" t="s">
        <v>136</v>
      </c>
      <c r="AV265" s="14" t="s">
        <v>136</v>
      </c>
      <c r="AW265" s="14" t="s">
        <v>32</v>
      </c>
      <c r="AX265" s="14" t="s">
        <v>70</v>
      </c>
      <c r="AY265" s="209" t="s">
        <v>128</v>
      </c>
    </row>
    <row r="266" spans="2:51" s="13" customFormat="1" ht="12">
      <c r="B266" s="188"/>
      <c r="C266" s="189"/>
      <c r="D266" s="190" t="s">
        <v>140</v>
      </c>
      <c r="E266" s="191" t="s">
        <v>19</v>
      </c>
      <c r="F266" s="192" t="s">
        <v>350</v>
      </c>
      <c r="G266" s="189"/>
      <c r="H266" s="191" t="s">
        <v>19</v>
      </c>
      <c r="I266" s="193"/>
      <c r="J266" s="189"/>
      <c r="K266" s="189"/>
      <c r="L266" s="194"/>
      <c r="M266" s="195"/>
      <c r="N266" s="196"/>
      <c r="O266" s="196"/>
      <c r="P266" s="196"/>
      <c r="Q266" s="196"/>
      <c r="R266" s="196"/>
      <c r="S266" s="196"/>
      <c r="T266" s="197"/>
      <c r="AT266" s="198" t="s">
        <v>140</v>
      </c>
      <c r="AU266" s="198" t="s">
        <v>136</v>
      </c>
      <c r="AV266" s="13" t="s">
        <v>78</v>
      </c>
      <c r="AW266" s="13" t="s">
        <v>32</v>
      </c>
      <c r="AX266" s="13" t="s">
        <v>70</v>
      </c>
      <c r="AY266" s="198" t="s">
        <v>128</v>
      </c>
    </row>
    <row r="267" spans="2:51" s="14" customFormat="1" ht="12">
      <c r="B267" s="199"/>
      <c r="C267" s="200"/>
      <c r="D267" s="190" t="s">
        <v>140</v>
      </c>
      <c r="E267" s="201" t="s">
        <v>19</v>
      </c>
      <c r="F267" s="202" t="s">
        <v>351</v>
      </c>
      <c r="G267" s="200"/>
      <c r="H267" s="203">
        <v>9.28</v>
      </c>
      <c r="I267" s="204"/>
      <c r="J267" s="200"/>
      <c r="K267" s="200"/>
      <c r="L267" s="205"/>
      <c r="M267" s="206"/>
      <c r="N267" s="207"/>
      <c r="O267" s="207"/>
      <c r="P267" s="207"/>
      <c r="Q267" s="207"/>
      <c r="R267" s="207"/>
      <c r="S267" s="207"/>
      <c r="T267" s="208"/>
      <c r="AT267" s="209" t="s">
        <v>140</v>
      </c>
      <c r="AU267" s="209" t="s">
        <v>136</v>
      </c>
      <c r="AV267" s="14" t="s">
        <v>136</v>
      </c>
      <c r="AW267" s="14" t="s">
        <v>32</v>
      </c>
      <c r="AX267" s="14" t="s">
        <v>70</v>
      </c>
      <c r="AY267" s="209" t="s">
        <v>128</v>
      </c>
    </row>
    <row r="268" spans="2:51" s="15" customFormat="1" ht="12">
      <c r="B268" s="210"/>
      <c r="C268" s="211"/>
      <c r="D268" s="190" t="s">
        <v>140</v>
      </c>
      <c r="E268" s="212" t="s">
        <v>19</v>
      </c>
      <c r="F268" s="213" t="s">
        <v>148</v>
      </c>
      <c r="G268" s="211"/>
      <c r="H268" s="214">
        <v>360.798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140</v>
      </c>
      <c r="AU268" s="220" t="s">
        <v>136</v>
      </c>
      <c r="AV268" s="15" t="s">
        <v>135</v>
      </c>
      <c r="AW268" s="15" t="s">
        <v>32</v>
      </c>
      <c r="AX268" s="15" t="s">
        <v>78</v>
      </c>
      <c r="AY268" s="220" t="s">
        <v>128</v>
      </c>
    </row>
    <row r="269" spans="1:65" s="2" customFormat="1" ht="33" customHeight="1">
      <c r="A269" s="35"/>
      <c r="B269" s="36"/>
      <c r="C269" s="170" t="s">
        <v>352</v>
      </c>
      <c r="D269" s="170" t="s">
        <v>130</v>
      </c>
      <c r="E269" s="171" t="s">
        <v>353</v>
      </c>
      <c r="F269" s="172" t="s">
        <v>354</v>
      </c>
      <c r="G269" s="173" t="s">
        <v>218</v>
      </c>
      <c r="H269" s="174">
        <v>360.798</v>
      </c>
      <c r="I269" s="175"/>
      <c r="J269" s="176">
        <f>ROUND(I269*H269,2)</f>
        <v>0</v>
      </c>
      <c r="K269" s="172" t="s">
        <v>134</v>
      </c>
      <c r="L269" s="40"/>
      <c r="M269" s="177" t="s">
        <v>19</v>
      </c>
      <c r="N269" s="178" t="s">
        <v>42</v>
      </c>
      <c r="O269" s="65"/>
      <c r="P269" s="179">
        <f>O269*H269</f>
        <v>0</v>
      </c>
      <c r="Q269" s="179">
        <v>0.0231</v>
      </c>
      <c r="R269" s="179">
        <f>Q269*H269</f>
        <v>8.3344338</v>
      </c>
      <c r="S269" s="179">
        <v>0</v>
      </c>
      <c r="T269" s="180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1" t="s">
        <v>135</v>
      </c>
      <c r="AT269" s="181" t="s">
        <v>130</v>
      </c>
      <c r="AU269" s="181" t="s">
        <v>136</v>
      </c>
      <c r="AY269" s="18" t="s">
        <v>128</v>
      </c>
      <c r="BE269" s="182">
        <f>IF(N269="základní",J269,0)</f>
        <v>0</v>
      </c>
      <c r="BF269" s="182">
        <f>IF(N269="snížená",J269,0)</f>
        <v>0</v>
      </c>
      <c r="BG269" s="182">
        <f>IF(N269="zákl. přenesená",J269,0)</f>
        <v>0</v>
      </c>
      <c r="BH269" s="182">
        <f>IF(N269="sníž. přenesená",J269,0)</f>
        <v>0</v>
      </c>
      <c r="BI269" s="182">
        <f>IF(N269="nulová",J269,0)</f>
        <v>0</v>
      </c>
      <c r="BJ269" s="18" t="s">
        <v>136</v>
      </c>
      <c r="BK269" s="182">
        <f>ROUND(I269*H269,2)</f>
        <v>0</v>
      </c>
      <c r="BL269" s="18" t="s">
        <v>135</v>
      </c>
      <c r="BM269" s="181" t="s">
        <v>355</v>
      </c>
    </row>
    <row r="270" spans="1:47" s="2" customFormat="1" ht="12">
      <c r="A270" s="35"/>
      <c r="B270" s="36"/>
      <c r="C270" s="37"/>
      <c r="D270" s="183" t="s">
        <v>138</v>
      </c>
      <c r="E270" s="37"/>
      <c r="F270" s="184" t="s">
        <v>356</v>
      </c>
      <c r="G270" s="37"/>
      <c r="H270" s="37"/>
      <c r="I270" s="185"/>
      <c r="J270" s="37"/>
      <c r="K270" s="37"/>
      <c r="L270" s="40"/>
      <c r="M270" s="186"/>
      <c r="N270" s="187"/>
      <c r="O270" s="65"/>
      <c r="P270" s="65"/>
      <c r="Q270" s="65"/>
      <c r="R270" s="65"/>
      <c r="S270" s="65"/>
      <c r="T270" s="66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138</v>
      </c>
      <c r="AU270" s="18" t="s">
        <v>136</v>
      </c>
    </row>
    <row r="271" spans="2:51" s="13" customFormat="1" ht="12">
      <c r="B271" s="188"/>
      <c r="C271" s="189"/>
      <c r="D271" s="190" t="s">
        <v>140</v>
      </c>
      <c r="E271" s="191" t="s">
        <v>19</v>
      </c>
      <c r="F271" s="192" t="s">
        <v>142</v>
      </c>
      <c r="G271" s="189"/>
      <c r="H271" s="191" t="s">
        <v>19</v>
      </c>
      <c r="I271" s="193"/>
      <c r="J271" s="189"/>
      <c r="K271" s="189"/>
      <c r="L271" s="194"/>
      <c r="M271" s="195"/>
      <c r="N271" s="196"/>
      <c r="O271" s="196"/>
      <c r="P271" s="196"/>
      <c r="Q271" s="196"/>
      <c r="R271" s="196"/>
      <c r="S271" s="196"/>
      <c r="T271" s="197"/>
      <c r="AT271" s="198" t="s">
        <v>140</v>
      </c>
      <c r="AU271" s="198" t="s">
        <v>136</v>
      </c>
      <c r="AV271" s="13" t="s">
        <v>78</v>
      </c>
      <c r="AW271" s="13" t="s">
        <v>32</v>
      </c>
      <c r="AX271" s="13" t="s">
        <v>70</v>
      </c>
      <c r="AY271" s="198" t="s">
        <v>128</v>
      </c>
    </row>
    <row r="272" spans="2:51" s="14" customFormat="1" ht="12">
      <c r="B272" s="199"/>
      <c r="C272" s="200"/>
      <c r="D272" s="190" t="s">
        <v>140</v>
      </c>
      <c r="E272" s="201" t="s">
        <v>19</v>
      </c>
      <c r="F272" s="202" t="s">
        <v>341</v>
      </c>
      <c r="G272" s="200"/>
      <c r="H272" s="203">
        <v>111.245</v>
      </c>
      <c r="I272" s="204"/>
      <c r="J272" s="200"/>
      <c r="K272" s="200"/>
      <c r="L272" s="205"/>
      <c r="M272" s="206"/>
      <c r="N272" s="207"/>
      <c r="O272" s="207"/>
      <c r="P272" s="207"/>
      <c r="Q272" s="207"/>
      <c r="R272" s="207"/>
      <c r="S272" s="207"/>
      <c r="T272" s="208"/>
      <c r="AT272" s="209" t="s">
        <v>140</v>
      </c>
      <c r="AU272" s="209" t="s">
        <v>136</v>
      </c>
      <c r="AV272" s="14" t="s">
        <v>136</v>
      </c>
      <c r="AW272" s="14" t="s">
        <v>32</v>
      </c>
      <c r="AX272" s="14" t="s">
        <v>70</v>
      </c>
      <c r="AY272" s="209" t="s">
        <v>128</v>
      </c>
    </row>
    <row r="273" spans="2:51" s="14" customFormat="1" ht="33.75">
      <c r="B273" s="199"/>
      <c r="C273" s="200"/>
      <c r="D273" s="190" t="s">
        <v>140</v>
      </c>
      <c r="E273" s="201" t="s">
        <v>19</v>
      </c>
      <c r="F273" s="202" t="s">
        <v>342</v>
      </c>
      <c r="G273" s="200"/>
      <c r="H273" s="203">
        <v>-17.25</v>
      </c>
      <c r="I273" s="204"/>
      <c r="J273" s="200"/>
      <c r="K273" s="200"/>
      <c r="L273" s="205"/>
      <c r="M273" s="206"/>
      <c r="N273" s="207"/>
      <c r="O273" s="207"/>
      <c r="P273" s="207"/>
      <c r="Q273" s="207"/>
      <c r="R273" s="207"/>
      <c r="S273" s="207"/>
      <c r="T273" s="208"/>
      <c r="AT273" s="209" t="s">
        <v>140</v>
      </c>
      <c r="AU273" s="209" t="s">
        <v>136</v>
      </c>
      <c r="AV273" s="14" t="s">
        <v>136</v>
      </c>
      <c r="AW273" s="14" t="s">
        <v>32</v>
      </c>
      <c r="AX273" s="14" t="s">
        <v>70</v>
      </c>
      <c r="AY273" s="209" t="s">
        <v>128</v>
      </c>
    </row>
    <row r="274" spans="2:51" s="14" customFormat="1" ht="22.5">
      <c r="B274" s="199"/>
      <c r="C274" s="200"/>
      <c r="D274" s="190" t="s">
        <v>140</v>
      </c>
      <c r="E274" s="201" t="s">
        <v>19</v>
      </c>
      <c r="F274" s="202" t="s">
        <v>343</v>
      </c>
      <c r="G274" s="200"/>
      <c r="H274" s="203">
        <v>9.276</v>
      </c>
      <c r="I274" s="204"/>
      <c r="J274" s="200"/>
      <c r="K274" s="200"/>
      <c r="L274" s="205"/>
      <c r="M274" s="206"/>
      <c r="N274" s="207"/>
      <c r="O274" s="207"/>
      <c r="P274" s="207"/>
      <c r="Q274" s="207"/>
      <c r="R274" s="207"/>
      <c r="S274" s="207"/>
      <c r="T274" s="208"/>
      <c r="AT274" s="209" t="s">
        <v>140</v>
      </c>
      <c r="AU274" s="209" t="s">
        <v>136</v>
      </c>
      <c r="AV274" s="14" t="s">
        <v>136</v>
      </c>
      <c r="AW274" s="14" t="s">
        <v>32</v>
      </c>
      <c r="AX274" s="14" t="s">
        <v>70</v>
      </c>
      <c r="AY274" s="209" t="s">
        <v>128</v>
      </c>
    </row>
    <row r="275" spans="2:51" s="13" customFormat="1" ht="12">
      <c r="B275" s="188"/>
      <c r="C275" s="189"/>
      <c r="D275" s="190" t="s">
        <v>140</v>
      </c>
      <c r="E275" s="191" t="s">
        <v>19</v>
      </c>
      <c r="F275" s="192" t="s">
        <v>144</v>
      </c>
      <c r="G275" s="189"/>
      <c r="H275" s="191" t="s">
        <v>19</v>
      </c>
      <c r="I275" s="193"/>
      <c r="J275" s="189"/>
      <c r="K275" s="189"/>
      <c r="L275" s="194"/>
      <c r="M275" s="195"/>
      <c r="N275" s="196"/>
      <c r="O275" s="196"/>
      <c r="P275" s="196"/>
      <c r="Q275" s="196"/>
      <c r="R275" s="196"/>
      <c r="S275" s="196"/>
      <c r="T275" s="197"/>
      <c r="AT275" s="198" t="s">
        <v>140</v>
      </c>
      <c r="AU275" s="198" t="s">
        <v>136</v>
      </c>
      <c r="AV275" s="13" t="s">
        <v>78</v>
      </c>
      <c r="AW275" s="13" t="s">
        <v>32</v>
      </c>
      <c r="AX275" s="13" t="s">
        <v>70</v>
      </c>
      <c r="AY275" s="198" t="s">
        <v>128</v>
      </c>
    </row>
    <row r="276" spans="2:51" s="14" customFormat="1" ht="12">
      <c r="B276" s="199"/>
      <c r="C276" s="200"/>
      <c r="D276" s="190" t="s">
        <v>140</v>
      </c>
      <c r="E276" s="201" t="s">
        <v>19</v>
      </c>
      <c r="F276" s="202" t="s">
        <v>344</v>
      </c>
      <c r="G276" s="200"/>
      <c r="H276" s="203">
        <v>115.876</v>
      </c>
      <c r="I276" s="204"/>
      <c r="J276" s="200"/>
      <c r="K276" s="200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140</v>
      </c>
      <c r="AU276" s="209" t="s">
        <v>136</v>
      </c>
      <c r="AV276" s="14" t="s">
        <v>136</v>
      </c>
      <c r="AW276" s="14" t="s">
        <v>32</v>
      </c>
      <c r="AX276" s="14" t="s">
        <v>70</v>
      </c>
      <c r="AY276" s="209" t="s">
        <v>128</v>
      </c>
    </row>
    <row r="277" spans="2:51" s="14" customFormat="1" ht="33.75">
      <c r="B277" s="199"/>
      <c r="C277" s="200"/>
      <c r="D277" s="190" t="s">
        <v>140</v>
      </c>
      <c r="E277" s="201" t="s">
        <v>19</v>
      </c>
      <c r="F277" s="202" t="s">
        <v>345</v>
      </c>
      <c r="G277" s="200"/>
      <c r="H277" s="203">
        <v>-22.414</v>
      </c>
      <c r="I277" s="204"/>
      <c r="J277" s="200"/>
      <c r="K277" s="200"/>
      <c r="L277" s="205"/>
      <c r="M277" s="206"/>
      <c r="N277" s="207"/>
      <c r="O277" s="207"/>
      <c r="P277" s="207"/>
      <c r="Q277" s="207"/>
      <c r="R277" s="207"/>
      <c r="S277" s="207"/>
      <c r="T277" s="208"/>
      <c r="AT277" s="209" t="s">
        <v>140</v>
      </c>
      <c r="AU277" s="209" t="s">
        <v>136</v>
      </c>
      <c r="AV277" s="14" t="s">
        <v>136</v>
      </c>
      <c r="AW277" s="14" t="s">
        <v>32</v>
      </c>
      <c r="AX277" s="14" t="s">
        <v>70</v>
      </c>
      <c r="AY277" s="209" t="s">
        <v>128</v>
      </c>
    </row>
    <row r="278" spans="2:51" s="14" customFormat="1" ht="22.5">
      <c r="B278" s="199"/>
      <c r="C278" s="200"/>
      <c r="D278" s="190" t="s">
        <v>140</v>
      </c>
      <c r="E278" s="201" t="s">
        <v>19</v>
      </c>
      <c r="F278" s="202" t="s">
        <v>346</v>
      </c>
      <c r="G278" s="200"/>
      <c r="H278" s="203">
        <v>9.758</v>
      </c>
      <c r="I278" s="204"/>
      <c r="J278" s="200"/>
      <c r="K278" s="200"/>
      <c r="L278" s="205"/>
      <c r="M278" s="206"/>
      <c r="N278" s="207"/>
      <c r="O278" s="207"/>
      <c r="P278" s="207"/>
      <c r="Q278" s="207"/>
      <c r="R278" s="207"/>
      <c r="S278" s="207"/>
      <c r="T278" s="208"/>
      <c r="AT278" s="209" t="s">
        <v>140</v>
      </c>
      <c r="AU278" s="209" t="s">
        <v>136</v>
      </c>
      <c r="AV278" s="14" t="s">
        <v>136</v>
      </c>
      <c r="AW278" s="14" t="s">
        <v>32</v>
      </c>
      <c r="AX278" s="14" t="s">
        <v>70</v>
      </c>
      <c r="AY278" s="209" t="s">
        <v>128</v>
      </c>
    </row>
    <row r="279" spans="2:51" s="13" customFormat="1" ht="12">
      <c r="B279" s="188"/>
      <c r="C279" s="189"/>
      <c r="D279" s="190" t="s">
        <v>140</v>
      </c>
      <c r="E279" s="191" t="s">
        <v>19</v>
      </c>
      <c r="F279" s="192" t="s">
        <v>146</v>
      </c>
      <c r="G279" s="189"/>
      <c r="H279" s="191" t="s">
        <v>19</v>
      </c>
      <c r="I279" s="193"/>
      <c r="J279" s="189"/>
      <c r="K279" s="189"/>
      <c r="L279" s="194"/>
      <c r="M279" s="195"/>
      <c r="N279" s="196"/>
      <c r="O279" s="196"/>
      <c r="P279" s="196"/>
      <c r="Q279" s="196"/>
      <c r="R279" s="196"/>
      <c r="S279" s="196"/>
      <c r="T279" s="197"/>
      <c r="AT279" s="198" t="s">
        <v>140</v>
      </c>
      <c r="AU279" s="198" t="s">
        <v>136</v>
      </c>
      <c r="AV279" s="13" t="s">
        <v>78</v>
      </c>
      <c r="AW279" s="13" t="s">
        <v>32</v>
      </c>
      <c r="AX279" s="13" t="s">
        <v>70</v>
      </c>
      <c r="AY279" s="198" t="s">
        <v>128</v>
      </c>
    </row>
    <row r="280" spans="2:51" s="14" customFormat="1" ht="12">
      <c r="B280" s="199"/>
      <c r="C280" s="200"/>
      <c r="D280" s="190" t="s">
        <v>140</v>
      </c>
      <c r="E280" s="201" t="s">
        <v>19</v>
      </c>
      <c r="F280" s="202" t="s">
        <v>347</v>
      </c>
      <c r="G280" s="200"/>
      <c r="H280" s="203">
        <v>153.232</v>
      </c>
      <c r="I280" s="204"/>
      <c r="J280" s="200"/>
      <c r="K280" s="200"/>
      <c r="L280" s="205"/>
      <c r="M280" s="206"/>
      <c r="N280" s="207"/>
      <c r="O280" s="207"/>
      <c r="P280" s="207"/>
      <c r="Q280" s="207"/>
      <c r="R280" s="207"/>
      <c r="S280" s="207"/>
      <c r="T280" s="208"/>
      <c r="AT280" s="209" t="s">
        <v>140</v>
      </c>
      <c r="AU280" s="209" t="s">
        <v>136</v>
      </c>
      <c r="AV280" s="14" t="s">
        <v>136</v>
      </c>
      <c r="AW280" s="14" t="s">
        <v>32</v>
      </c>
      <c r="AX280" s="14" t="s">
        <v>70</v>
      </c>
      <c r="AY280" s="209" t="s">
        <v>128</v>
      </c>
    </row>
    <row r="281" spans="2:51" s="14" customFormat="1" ht="33.75">
      <c r="B281" s="199"/>
      <c r="C281" s="200"/>
      <c r="D281" s="190" t="s">
        <v>140</v>
      </c>
      <c r="E281" s="201" t="s">
        <v>19</v>
      </c>
      <c r="F281" s="202" t="s">
        <v>348</v>
      </c>
      <c r="G281" s="200"/>
      <c r="H281" s="203">
        <v>-17.471</v>
      </c>
      <c r="I281" s="204"/>
      <c r="J281" s="200"/>
      <c r="K281" s="200"/>
      <c r="L281" s="205"/>
      <c r="M281" s="206"/>
      <c r="N281" s="207"/>
      <c r="O281" s="207"/>
      <c r="P281" s="207"/>
      <c r="Q281" s="207"/>
      <c r="R281" s="207"/>
      <c r="S281" s="207"/>
      <c r="T281" s="208"/>
      <c r="AT281" s="209" t="s">
        <v>140</v>
      </c>
      <c r="AU281" s="209" t="s">
        <v>136</v>
      </c>
      <c r="AV281" s="14" t="s">
        <v>136</v>
      </c>
      <c r="AW281" s="14" t="s">
        <v>32</v>
      </c>
      <c r="AX281" s="14" t="s">
        <v>70</v>
      </c>
      <c r="AY281" s="209" t="s">
        <v>128</v>
      </c>
    </row>
    <row r="282" spans="2:51" s="14" customFormat="1" ht="22.5">
      <c r="B282" s="199"/>
      <c r="C282" s="200"/>
      <c r="D282" s="190" t="s">
        <v>140</v>
      </c>
      <c r="E282" s="201" t="s">
        <v>19</v>
      </c>
      <c r="F282" s="202" t="s">
        <v>349</v>
      </c>
      <c r="G282" s="200"/>
      <c r="H282" s="203">
        <v>9.266</v>
      </c>
      <c r="I282" s="204"/>
      <c r="J282" s="200"/>
      <c r="K282" s="200"/>
      <c r="L282" s="205"/>
      <c r="M282" s="206"/>
      <c r="N282" s="207"/>
      <c r="O282" s="207"/>
      <c r="P282" s="207"/>
      <c r="Q282" s="207"/>
      <c r="R282" s="207"/>
      <c r="S282" s="207"/>
      <c r="T282" s="208"/>
      <c r="AT282" s="209" t="s">
        <v>140</v>
      </c>
      <c r="AU282" s="209" t="s">
        <v>136</v>
      </c>
      <c r="AV282" s="14" t="s">
        <v>136</v>
      </c>
      <c r="AW282" s="14" t="s">
        <v>32</v>
      </c>
      <c r="AX282" s="14" t="s">
        <v>70</v>
      </c>
      <c r="AY282" s="209" t="s">
        <v>128</v>
      </c>
    </row>
    <row r="283" spans="2:51" s="13" customFormat="1" ht="12">
      <c r="B283" s="188"/>
      <c r="C283" s="189"/>
      <c r="D283" s="190" t="s">
        <v>140</v>
      </c>
      <c r="E283" s="191" t="s">
        <v>19</v>
      </c>
      <c r="F283" s="192" t="s">
        <v>350</v>
      </c>
      <c r="G283" s="189"/>
      <c r="H283" s="191" t="s">
        <v>19</v>
      </c>
      <c r="I283" s="193"/>
      <c r="J283" s="189"/>
      <c r="K283" s="189"/>
      <c r="L283" s="194"/>
      <c r="M283" s="195"/>
      <c r="N283" s="196"/>
      <c r="O283" s="196"/>
      <c r="P283" s="196"/>
      <c r="Q283" s="196"/>
      <c r="R283" s="196"/>
      <c r="S283" s="196"/>
      <c r="T283" s="197"/>
      <c r="AT283" s="198" t="s">
        <v>140</v>
      </c>
      <c r="AU283" s="198" t="s">
        <v>136</v>
      </c>
      <c r="AV283" s="13" t="s">
        <v>78</v>
      </c>
      <c r="AW283" s="13" t="s">
        <v>32</v>
      </c>
      <c r="AX283" s="13" t="s">
        <v>70</v>
      </c>
      <c r="AY283" s="198" t="s">
        <v>128</v>
      </c>
    </row>
    <row r="284" spans="2:51" s="14" customFormat="1" ht="12">
      <c r="B284" s="199"/>
      <c r="C284" s="200"/>
      <c r="D284" s="190" t="s">
        <v>140</v>
      </c>
      <c r="E284" s="201" t="s">
        <v>19</v>
      </c>
      <c r="F284" s="202" t="s">
        <v>351</v>
      </c>
      <c r="G284" s="200"/>
      <c r="H284" s="203">
        <v>9.28</v>
      </c>
      <c r="I284" s="204"/>
      <c r="J284" s="200"/>
      <c r="K284" s="200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140</v>
      </c>
      <c r="AU284" s="209" t="s">
        <v>136</v>
      </c>
      <c r="AV284" s="14" t="s">
        <v>136</v>
      </c>
      <c r="AW284" s="14" t="s">
        <v>32</v>
      </c>
      <c r="AX284" s="14" t="s">
        <v>70</v>
      </c>
      <c r="AY284" s="209" t="s">
        <v>128</v>
      </c>
    </row>
    <row r="285" spans="2:51" s="15" customFormat="1" ht="12">
      <c r="B285" s="210"/>
      <c r="C285" s="211"/>
      <c r="D285" s="190" t="s">
        <v>140</v>
      </c>
      <c r="E285" s="212" t="s">
        <v>19</v>
      </c>
      <c r="F285" s="213" t="s">
        <v>148</v>
      </c>
      <c r="G285" s="211"/>
      <c r="H285" s="214">
        <v>360.798</v>
      </c>
      <c r="I285" s="215"/>
      <c r="J285" s="211"/>
      <c r="K285" s="211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140</v>
      </c>
      <c r="AU285" s="220" t="s">
        <v>136</v>
      </c>
      <c r="AV285" s="15" t="s">
        <v>135</v>
      </c>
      <c r="AW285" s="15" t="s">
        <v>32</v>
      </c>
      <c r="AX285" s="15" t="s">
        <v>78</v>
      </c>
      <c r="AY285" s="220" t="s">
        <v>128</v>
      </c>
    </row>
    <row r="286" spans="1:65" s="2" customFormat="1" ht="49.15" customHeight="1">
      <c r="A286" s="35"/>
      <c r="B286" s="36"/>
      <c r="C286" s="170" t="s">
        <v>357</v>
      </c>
      <c r="D286" s="170" t="s">
        <v>130</v>
      </c>
      <c r="E286" s="171" t="s">
        <v>284</v>
      </c>
      <c r="F286" s="172" t="s">
        <v>285</v>
      </c>
      <c r="G286" s="173" t="s">
        <v>218</v>
      </c>
      <c r="H286" s="174">
        <v>45.416</v>
      </c>
      <c r="I286" s="175"/>
      <c r="J286" s="176">
        <f>ROUND(I286*H286,2)</f>
        <v>0</v>
      </c>
      <c r="K286" s="172" t="s">
        <v>134</v>
      </c>
      <c r="L286" s="40"/>
      <c r="M286" s="177" t="s">
        <v>19</v>
      </c>
      <c r="N286" s="178" t="s">
        <v>42</v>
      </c>
      <c r="O286" s="65"/>
      <c r="P286" s="179">
        <f>O286*H286</f>
        <v>0</v>
      </c>
      <c r="Q286" s="179">
        <v>0.00829</v>
      </c>
      <c r="R286" s="179">
        <f>Q286*H286</f>
        <v>0.37649864</v>
      </c>
      <c r="S286" s="179">
        <v>0</v>
      </c>
      <c r="T286" s="180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1" t="s">
        <v>135</v>
      </c>
      <c r="AT286" s="181" t="s">
        <v>130</v>
      </c>
      <c r="AU286" s="181" t="s">
        <v>136</v>
      </c>
      <c r="AY286" s="18" t="s">
        <v>128</v>
      </c>
      <c r="BE286" s="182">
        <f>IF(N286="základní",J286,0)</f>
        <v>0</v>
      </c>
      <c r="BF286" s="182">
        <f>IF(N286="snížená",J286,0)</f>
        <v>0</v>
      </c>
      <c r="BG286" s="182">
        <f>IF(N286="zákl. přenesená",J286,0)</f>
        <v>0</v>
      </c>
      <c r="BH286" s="182">
        <f>IF(N286="sníž. přenesená",J286,0)</f>
        <v>0</v>
      </c>
      <c r="BI286" s="182">
        <f>IF(N286="nulová",J286,0)</f>
        <v>0</v>
      </c>
      <c r="BJ286" s="18" t="s">
        <v>136</v>
      </c>
      <c r="BK286" s="182">
        <f>ROUND(I286*H286,2)</f>
        <v>0</v>
      </c>
      <c r="BL286" s="18" t="s">
        <v>135</v>
      </c>
      <c r="BM286" s="181" t="s">
        <v>358</v>
      </c>
    </row>
    <row r="287" spans="1:47" s="2" customFormat="1" ht="12">
      <c r="A287" s="35"/>
      <c r="B287" s="36"/>
      <c r="C287" s="37"/>
      <c r="D287" s="183" t="s">
        <v>138</v>
      </c>
      <c r="E287" s="37"/>
      <c r="F287" s="184" t="s">
        <v>287</v>
      </c>
      <c r="G287" s="37"/>
      <c r="H287" s="37"/>
      <c r="I287" s="185"/>
      <c r="J287" s="37"/>
      <c r="K287" s="37"/>
      <c r="L287" s="40"/>
      <c r="M287" s="186"/>
      <c r="N287" s="187"/>
      <c r="O287" s="65"/>
      <c r="P287" s="65"/>
      <c r="Q287" s="65"/>
      <c r="R287" s="65"/>
      <c r="S287" s="65"/>
      <c r="T287" s="66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138</v>
      </c>
      <c r="AU287" s="18" t="s">
        <v>136</v>
      </c>
    </row>
    <row r="288" spans="2:51" s="13" customFormat="1" ht="12">
      <c r="B288" s="188"/>
      <c r="C288" s="189"/>
      <c r="D288" s="190" t="s">
        <v>140</v>
      </c>
      <c r="E288" s="191" t="s">
        <v>19</v>
      </c>
      <c r="F288" s="192" t="s">
        <v>359</v>
      </c>
      <c r="G288" s="189"/>
      <c r="H288" s="191" t="s">
        <v>19</v>
      </c>
      <c r="I288" s="193"/>
      <c r="J288" s="189"/>
      <c r="K288" s="189"/>
      <c r="L288" s="194"/>
      <c r="M288" s="195"/>
      <c r="N288" s="196"/>
      <c r="O288" s="196"/>
      <c r="P288" s="196"/>
      <c r="Q288" s="196"/>
      <c r="R288" s="196"/>
      <c r="S288" s="196"/>
      <c r="T288" s="197"/>
      <c r="AT288" s="198" t="s">
        <v>140</v>
      </c>
      <c r="AU288" s="198" t="s">
        <v>136</v>
      </c>
      <c r="AV288" s="13" t="s">
        <v>78</v>
      </c>
      <c r="AW288" s="13" t="s">
        <v>32</v>
      </c>
      <c r="AX288" s="13" t="s">
        <v>70</v>
      </c>
      <c r="AY288" s="198" t="s">
        <v>128</v>
      </c>
    </row>
    <row r="289" spans="2:51" s="14" customFormat="1" ht="12">
      <c r="B289" s="199"/>
      <c r="C289" s="200"/>
      <c r="D289" s="190" t="s">
        <v>140</v>
      </c>
      <c r="E289" s="201" t="s">
        <v>19</v>
      </c>
      <c r="F289" s="202" t="s">
        <v>360</v>
      </c>
      <c r="G289" s="200"/>
      <c r="H289" s="203">
        <v>10.718</v>
      </c>
      <c r="I289" s="204"/>
      <c r="J289" s="200"/>
      <c r="K289" s="200"/>
      <c r="L289" s="205"/>
      <c r="M289" s="206"/>
      <c r="N289" s="207"/>
      <c r="O289" s="207"/>
      <c r="P289" s="207"/>
      <c r="Q289" s="207"/>
      <c r="R289" s="207"/>
      <c r="S289" s="207"/>
      <c r="T289" s="208"/>
      <c r="AT289" s="209" t="s">
        <v>140</v>
      </c>
      <c r="AU289" s="209" t="s">
        <v>136</v>
      </c>
      <c r="AV289" s="14" t="s">
        <v>136</v>
      </c>
      <c r="AW289" s="14" t="s">
        <v>32</v>
      </c>
      <c r="AX289" s="14" t="s">
        <v>70</v>
      </c>
      <c r="AY289" s="209" t="s">
        <v>128</v>
      </c>
    </row>
    <row r="290" spans="2:51" s="14" customFormat="1" ht="22.5">
      <c r="B290" s="199"/>
      <c r="C290" s="200"/>
      <c r="D290" s="190" t="s">
        <v>140</v>
      </c>
      <c r="E290" s="201" t="s">
        <v>19</v>
      </c>
      <c r="F290" s="202" t="s">
        <v>361</v>
      </c>
      <c r="G290" s="200"/>
      <c r="H290" s="203">
        <v>12.47</v>
      </c>
      <c r="I290" s="204"/>
      <c r="J290" s="200"/>
      <c r="K290" s="200"/>
      <c r="L290" s="205"/>
      <c r="M290" s="206"/>
      <c r="N290" s="207"/>
      <c r="O290" s="207"/>
      <c r="P290" s="207"/>
      <c r="Q290" s="207"/>
      <c r="R290" s="207"/>
      <c r="S290" s="207"/>
      <c r="T290" s="208"/>
      <c r="AT290" s="209" t="s">
        <v>140</v>
      </c>
      <c r="AU290" s="209" t="s">
        <v>136</v>
      </c>
      <c r="AV290" s="14" t="s">
        <v>136</v>
      </c>
      <c r="AW290" s="14" t="s">
        <v>32</v>
      </c>
      <c r="AX290" s="14" t="s">
        <v>70</v>
      </c>
      <c r="AY290" s="209" t="s">
        <v>128</v>
      </c>
    </row>
    <row r="291" spans="2:51" s="14" customFormat="1" ht="12">
      <c r="B291" s="199"/>
      <c r="C291" s="200"/>
      <c r="D291" s="190" t="s">
        <v>140</v>
      </c>
      <c r="E291" s="201" t="s">
        <v>19</v>
      </c>
      <c r="F291" s="202" t="s">
        <v>362</v>
      </c>
      <c r="G291" s="200"/>
      <c r="H291" s="203">
        <v>22.228</v>
      </c>
      <c r="I291" s="204"/>
      <c r="J291" s="200"/>
      <c r="K291" s="200"/>
      <c r="L291" s="205"/>
      <c r="M291" s="206"/>
      <c r="N291" s="207"/>
      <c r="O291" s="207"/>
      <c r="P291" s="207"/>
      <c r="Q291" s="207"/>
      <c r="R291" s="207"/>
      <c r="S291" s="207"/>
      <c r="T291" s="208"/>
      <c r="AT291" s="209" t="s">
        <v>140</v>
      </c>
      <c r="AU291" s="209" t="s">
        <v>136</v>
      </c>
      <c r="AV291" s="14" t="s">
        <v>136</v>
      </c>
      <c r="AW291" s="14" t="s">
        <v>32</v>
      </c>
      <c r="AX291" s="14" t="s">
        <v>70</v>
      </c>
      <c r="AY291" s="209" t="s">
        <v>128</v>
      </c>
    </row>
    <row r="292" spans="2:51" s="15" customFormat="1" ht="12">
      <c r="B292" s="210"/>
      <c r="C292" s="211"/>
      <c r="D292" s="190" t="s">
        <v>140</v>
      </c>
      <c r="E292" s="212" t="s">
        <v>19</v>
      </c>
      <c r="F292" s="213" t="s">
        <v>148</v>
      </c>
      <c r="G292" s="211"/>
      <c r="H292" s="214">
        <v>45.416</v>
      </c>
      <c r="I292" s="215"/>
      <c r="J292" s="211"/>
      <c r="K292" s="211"/>
      <c r="L292" s="216"/>
      <c r="M292" s="217"/>
      <c r="N292" s="218"/>
      <c r="O292" s="218"/>
      <c r="P292" s="218"/>
      <c r="Q292" s="218"/>
      <c r="R292" s="218"/>
      <c r="S292" s="218"/>
      <c r="T292" s="219"/>
      <c r="AT292" s="220" t="s">
        <v>140</v>
      </c>
      <c r="AU292" s="220" t="s">
        <v>136</v>
      </c>
      <c r="AV292" s="15" t="s">
        <v>135</v>
      </c>
      <c r="AW292" s="15" t="s">
        <v>32</v>
      </c>
      <c r="AX292" s="15" t="s">
        <v>78</v>
      </c>
      <c r="AY292" s="220" t="s">
        <v>128</v>
      </c>
    </row>
    <row r="293" spans="1:65" s="2" customFormat="1" ht="21.75" customHeight="1">
      <c r="A293" s="35"/>
      <c r="B293" s="36"/>
      <c r="C293" s="221" t="s">
        <v>363</v>
      </c>
      <c r="D293" s="221" t="s">
        <v>195</v>
      </c>
      <c r="E293" s="222" t="s">
        <v>306</v>
      </c>
      <c r="F293" s="223" t="s">
        <v>307</v>
      </c>
      <c r="G293" s="224" t="s">
        <v>218</v>
      </c>
      <c r="H293" s="225">
        <v>49.958</v>
      </c>
      <c r="I293" s="226"/>
      <c r="J293" s="227">
        <f>ROUND(I293*H293,2)</f>
        <v>0</v>
      </c>
      <c r="K293" s="223" t="s">
        <v>134</v>
      </c>
      <c r="L293" s="228"/>
      <c r="M293" s="229" t="s">
        <v>19</v>
      </c>
      <c r="N293" s="230" t="s">
        <v>42</v>
      </c>
      <c r="O293" s="65"/>
      <c r="P293" s="179">
        <f>O293*H293</f>
        <v>0</v>
      </c>
      <c r="Q293" s="179">
        <v>0.00045</v>
      </c>
      <c r="R293" s="179">
        <f>Q293*H293</f>
        <v>0.0224811</v>
      </c>
      <c r="S293" s="179">
        <v>0</v>
      </c>
      <c r="T293" s="180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1" t="s">
        <v>198</v>
      </c>
      <c r="AT293" s="181" t="s">
        <v>195</v>
      </c>
      <c r="AU293" s="181" t="s">
        <v>136</v>
      </c>
      <c r="AY293" s="18" t="s">
        <v>128</v>
      </c>
      <c r="BE293" s="182">
        <f>IF(N293="základní",J293,0)</f>
        <v>0</v>
      </c>
      <c r="BF293" s="182">
        <f>IF(N293="snížená",J293,0)</f>
        <v>0</v>
      </c>
      <c r="BG293" s="182">
        <f>IF(N293="zákl. přenesená",J293,0)</f>
        <v>0</v>
      </c>
      <c r="BH293" s="182">
        <f>IF(N293="sníž. přenesená",J293,0)</f>
        <v>0</v>
      </c>
      <c r="BI293" s="182">
        <f>IF(N293="nulová",J293,0)</f>
        <v>0</v>
      </c>
      <c r="BJ293" s="18" t="s">
        <v>136</v>
      </c>
      <c r="BK293" s="182">
        <f>ROUND(I293*H293,2)</f>
        <v>0</v>
      </c>
      <c r="BL293" s="18" t="s">
        <v>135</v>
      </c>
      <c r="BM293" s="181" t="s">
        <v>364</v>
      </c>
    </row>
    <row r="294" spans="2:51" s="14" customFormat="1" ht="12">
      <c r="B294" s="199"/>
      <c r="C294" s="200"/>
      <c r="D294" s="190" t="s">
        <v>140</v>
      </c>
      <c r="E294" s="201" t="s">
        <v>19</v>
      </c>
      <c r="F294" s="202" t="s">
        <v>365</v>
      </c>
      <c r="G294" s="200"/>
      <c r="H294" s="203">
        <v>45.416</v>
      </c>
      <c r="I294" s="204"/>
      <c r="J294" s="200"/>
      <c r="K294" s="200"/>
      <c r="L294" s="205"/>
      <c r="M294" s="206"/>
      <c r="N294" s="207"/>
      <c r="O294" s="207"/>
      <c r="P294" s="207"/>
      <c r="Q294" s="207"/>
      <c r="R294" s="207"/>
      <c r="S294" s="207"/>
      <c r="T294" s="208"/>
      <c r="AT294" s="209" t="s">
        <v>140</v>
      </c>
      <c r="AU294" s="209" t="s">
        <v>136</v>
      </c>
      <c r="AV294" s="14" t="s">
        <v>136</v>
      </c>
      <c r="AW294" s="14" t="s">
        <v>32</v>
      </c>
      <c r="AX294" s="14" t="s">
        <v>70</v>
      </c>
      <c r="AY294" s="209" t="s">
        <v>128</v>
      </c>
    </row>
    <row r="295" spans="2:51" s="15" customFormat="1" ht="12">
      <c r="B295" s="210"/>
      <c r="C295" s="211"/>
      <c r="D295" s="190" t="s">
        <v>140</v>
      </c>
      <c r="E295" s="212" t="s">
        <v>19</v>
      </c>
      <c r="F295" s="213" t="s">
        <v>148</v>
      </c>
      <c r="G295" s="211"/>
      <c r="H295" s="214">
        <v>45.416</v>
      </c>
      <c r="I295" s="215"/>
      <c r="J295" s="211"/>
      <c r="K295" s="211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140</v>
      </c>
      <c r="AU295" s="220" t="s">
        <v>136</v>
      </c>
      <c r="AV295" s="15" t="s">
        <v>135</v>
      </c>
      <c r="AW295" s="15" t="s">
        <v>32</v>
      </c>
      <c r="AX295" s="15" t="s">
        <v>78</v>
      </c>
      <c r="AY295" s="220" t="s">
        <v>128</v>
      </c>
    </row>
    <row r="296" spans="2:51" s="14" customFormat="1" ht="12">
      <c r="B296" s="199"/>
      <c r="C296" s="200"/>
      <c r="D296" s="190" t="s">
        <v>140</v>
      </c>
      <c r="E296" s="200"/>
      <c r="F296" s="202" t="s">
        <v>366</v>
      </c>
      <c r="G296" s="200"/>
      <c r="H296" s="203">
        <v>49.958</v>
      </c>
      <c r="I296" s="204"/>
      <c r="J296" s="200"/>
      <c r="K296" s="200"/>
      <c r="L296" s="205"/>
      <c r="M296" s="206"/>
      <c r="N296" s="207"/>
      <c r="O296" s="207"/>
      <c r="P296" s="207"/>
      <c r="Q296" s="207"/>
      <c r="R296" s="207"/>
      <c r="S296" s="207"/>
      <c r="T296" s="208"/>
      <c r="AT296" s="209" t="s">
        <v>140</v>
      </c>
      <c r="AU296" s="209" t="s">
        <v>136</v>
      </c>
      <c r="AV296" s="14" t="s">
        <v>136</v>
      </c>
      <c r="AW296" s="14" t="s">
        <v>4</v>
      </c>
      <c r="AX296" s="14" t="s">
        <v>78</v>
      </c>
      <c r="AY296" s="209" t="s">
        <v>128</v>
      </c>
    </row>
    <row r="297" spans="1:65" s="2" customFormat="1" ht="55.5" customHeight="1">
      <c r="A297" s="35"/>
      <c r="B297" s="36"/>
      <c r="C297" s="170" t="s">
        <v>367</v>
      </c>
      <c r="D297" s="170" t="s">
        <v>130</v>
      </c>
      <c r="E297" s="171" t="s">
        <v>368</v>
      </c>
      <c r="F297" s="172" t="s">
        <v>369</v>
      </c>
      <c r="G297" s="173" t="s">
        <v>218</v>
      </c>
      <c r="H297" s="174">
        <v>45.416</v>
      </c>
      <c r="I297" s="175"/>
      <c r="J297" s="176">
        <f>ROUND(I297*H297,2)</f>
        <v>0</v>
      </c>
      <c r="K297" s="172" t="s">
        <v>134</v>
      </c>
      <c r="L297" s="40"/>
      <c r="M297" s="177" t="s">
        <v>19</v>
      </c>
      <c r="N297" s="178" t="s">
        <v>42</v>
      </c>
      <c r="O297" s="65"/>
      <c r="P297" s="179">
        <f>O297*H297</f>
        <v>0</v>
      </c>
      <c r="Q297" s="179">
        <v>0.0001</v>
      </c>
      <c r="R297" s="179">
        <f>Q297*H297</f>
        <v>0.0045416</v>
      </c>
      <c r="S297" s="179">
        <v>0</v>
      </c>
      <c r="T297" s="180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1" t="s">
        <v>135</v>
      </c>
      <c r="AT297" s="181" t="s">
        <v>130</v>
      </c>
      <c r="AU297" s="181" t="s">
        <v>136</v>
      </c>
      <c r="AY297" s="18" t="s">
        <v>128</v>
      </c>
      <c r="BE297" s="182">
        <f>IF(N297="základní",J297,0)</f>
        <v>0</v>
      </c>
      <c r="BF297" s="182">
        <f>IF(N297="snížená",J297,0)</f>
        <v>0</v>
      </c>
      <c r="BG297" s="182">
        <f>IF(N297="zákl. přenesená",J297,0)</f>
        <v>0</v>
      </c>
      <c r="BH297" s="182">
        <f>IF(N297="sníž. přenesená",J297,0)</f>
        <v>0</v>
      </c>
      <c r="BI297" s="182">
        <f>IF(N297="nulová",J297,0)</f>
        <v>0</v>
      </c>
      <c r="BJ297" s="18" t="s">
        <v>136</v>
      </c>
      <c r="BK297" s="182">
        <f>ROUND(I297*H297,2)</f>
        <v>0</v>
      </c>
      <c r="BL297" s="18" t="s">
        <v>135</v>
      </c>
      <c r="BM297" s="181" t="s">
        <v>370</v>
      </c>
    </row>
    <row r="298" spans="1:47" s="2" customFormat="1" ht="12">
      <c r="A298" s="35"/>
      <c r="B298" s="36"/>
      <c r="C298" s="37"/>
      <c r="D298" s="183" t="s">
        <v>138</v>
      </c>
      <c r="E298" s="37"/>
      <c r="F298" s="184" t="s">
        <v>371</v>
      </c>
      <c r="G298" s="37"/>
      <c r="H298" s="37"/>
      <c r="I298" s="185"/>
      <c r="J298" s="37"/>
      <c r="K298" s="37"/>
      <c r="L298" s="40"/>
      <c r="M298" s="186"/>
      <c r="N298" s="187"/>
      <c r="O298" s="65"/>
      <c r="P298" s="65"/>
      <c r="Q298" s="65"/>
      <c r="R298" s="65"/>
      <c r="S298" s="65"/>
      <c r="T298" s="66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138</v>
      </c>
      <c r="AU298" s="18" t="s">
        <v>136</v>
      </c>
    </row>
    <row r="299" spans="1:65" s="2" customFormat="1" ht="78" customHeight="1">
      <c r="A299" s="35"/>
      <c r="B299" s="36"/>
      <c r="C299" s="170" t="s">
        <v>372</v>
      </c>
      <c r="D299" s="170" t="s">
        <v>130</v>
      </c>
      <c r="E299" s="171" t="s">
        <v>373</v>
      </c>
      <c r="F299" s="172" t="s">
        <v>374</v>
      </c>
      <c r="G299" s="173" t="s">
        <v>218</v>
      </c>
      <c r="H299" s="174">
        <v>9.28</v>
      </c>
      <c r="I299" s="175"/>
      <c r="J299" s="176">
        <f>ROUND(I299*H299,2)</f>
        <v>0</v>
      </c>
      <c r="K299" s="172" t="s">
        <v>134</v>
      </c>
      <c r="L299" s="40"/>
      <c r="M299" s="177" t="s">
        <v>19</v>
      </c>
      <c r="N299" s="178" t="s">
        <v>42</v>
      </c>
      <c r="O299" s="65"/>
      <c r="P299" s="179">
        <f>O299*H299</f>
        <v>0</v>
      </c>
      <c r="Q299" s="179">
        <v>0.0116</v>
      </c>
      <c r="R299" s="179">
        <f>Q299*H299</f>
        <v>0.10764799999999998</v>
      </c>
      <c r="S299" s="179">
        <v>0</v>
      </c>
      <c r="T299" s="180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81" t="s">
        <v>135</v>
      </c>
      <c r="AT299" s="181" t="s">
        <v>130</v>
      </c>
      <c r="AU299" s="181" t="s">
        <v>136</v>
      </c>
      <c r="AY299" s="18" t="s">
        <v>128</v>
      </c>
      <c r="BE299" s="182">
        <f>IF(N299="základní",J299,0)</f>
        <v>0</v>
      </c>
      <c r="BF299" s="182">
        <f>IF(N299="snížená",J299,0)</f>
        <v>0</v>
      </c>
      <c r="BG299" s="182">
        <f>IF(N299="zákl. přenesená",J299,0)</f>
        <v>0</v>
      </c>
      <c r="BH299" s="182">
        <f>IF(N299="sníž. přenesená",J299,0)</f>
        <v>0</v>
      </c>
      <c r="BI299" s="182">
        <f>IF(N299="nulová",J299,0)</f>
        <v>0</v>
      </c>
      <c r="BJ299" s="18" t="s">
        <v>136</v>
      </c>
      <c r="BK299" s="182">
        <f>ROUND(I299*H299,2)</f>
        <v>0</v>
      </c>
      <c r="BL299" s="18" t="s">
        <v>135</v>
      </c>
      <c r="BM299" s="181" t="s">
        <v>375</v>
      </c>
    </row>
    <row r="300" spans="1:47" s="2" customFormat="1" ht="12">
      <c r="A300" s="35"/>
      <c r="B300" s="36"/>
      <c r="C300" s="37"/>
      <c r="D300" s="183" t="s">
        <v>138</v>
      </c>
      <c r="E300" s="37"/>
      <c r="F300" s="184" t="s">
        <v>376</v>
      </c>
      <c r="G300" s="37"/>
      <c r="H300" s="37"/>
      <c r="I300" s="185"/>
      <c r="J300" s="37"/>
      <c r="K300" s="37"/>
      <c r="L300" s="40"/>
      <c r="M300" s="186"/>
      <c r="N300" s="187"/>
      <c r="O300" s="65"/>
      <c r="P300" s="65"/>
      <c r="Q300" s="65"/>
      <c r="R300" s="65"/>
      <c r="S300" s="65"/>
      <c r="T300" s="66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T300" s="18" t="s">
        <v>138</v>
      </c>
      <c r="AU300" s="18" t="s">
        <v>136</v>
      </c>
    </row>
    <row r="301" spans="2:51" s="13" customFormat="1" ht="12">
      <c r="B301" s="188"/>
      <c r="C301" s="189"/>
      <c r="D301" s="190" t="s">
        <v>140</v>
      </c>
      <c r="E301" s="191" t="s">
        <v>19</v>
      </c>
      <c r="F301" s="192" t="s">
        <v>350</v>
      </c>
      <c r="G301" s="189"/>
      <c r="H301" s="191" t="s">
        <v>19</v>
      </c>
      <c r="I301" s="193"/>
      <c r="J301" s="189"/>
      <c r="K301" s="189"/>
      <c r="L301" s="194"/>
      <c r="M301" s="195"/>
      <c r="N301" s="196"/>
      <c r="O301" s="196"/>
      <c r="P301" s="196"/>
      <c r="Q301" s="196"/>
      <c r="R301" s="196"/>
      <c r="S301" s="196"/>
      <c r="T301" s="197"/>
      <c r="AT301" s="198" t="s">
        <v>140</v>
      </c>
      <c r="AU301" s="198" t="s">
        <v>136</v>
      </c>
      <c r="AV301" s="13" t="s">
        <v>78</v>
      </c>
      <c r="AW301" s="13" t="s">
        <v>32</v>
      </c>
      <c r="AX301" s="13" t="s">
        <v>70</v>
      </c>
      <c r="AY301" s="198" t="s">
        <v>128</v>
      </c>
    </row>
    <row r="302" spans="2:51" s="14" customFormat="1" ht="12">
      <c r="B302" s="199"/>
      <c r="C302" s="200"/>
      <c r="D302" s="190" t="s">
        <v>140</v>
      </c>
      <c r="E302" s="201" t="s">
        <v>19</v>
      </c>
      <c r="F302" s="202" t="s">
        <v>351</v>
      </c>
      <c r="G302" s="200"/>
      <c r="H302" s="203">
        <v>9.28</v>
      </c>
      <c r="I302" s="204"/>
      <c r="J302" s="200"/>
      <c r="K302" s="200"/>
      <c r="L302" s="205"/>
      <c r="M302" s="206"/>
      <c r="N302" s="207"/>
      <c r="O302" s="207"/>
      <c r="P302" s="207"/>
      <c r="Q302" s="207"/>
      <c r="R302" s="207"/>
      <c r="S302" s="207"/>
      <c r="T302" s="208"/>
      <c r="AT302" s="209" t="s">
        <v>140</v>
      </c>
      <c r="AU302" s="209" t="s">
        <v>136</v>
      </c>
      <c r="AV302" s="14" t="s">
        <v>136</v>
      </c>
      <c r="AW302" s="14" t="s">
        <v>32</v>
      </c>
      <c r="AX302" s="14" t="s">
        <v>70</v>
      </c>
      <c r="AY302" s="209" t="s">
        <v>128</v>
      </c>
    </row>
    <row r="303" spans="2:51" s="15" customFormat="1" ht="12">
      <c r="B303" s="210"/>
      <c r="C303" s="211"/>
      <c r="D303" s="190" t="s">
        <v>140</v>
      </c>
      <c r="E303" s="212" t="s">
        <v>19</v>
      </c>
      <c r="F303" s="213" t="s">
        <v>148</v>
      </c>
      <c r="G303" s="211"/>
      <c r="H303" s="214">
        <v>9.28</v>
      </c>
      <c r="I303" s="215"/>
      <c r="J303" s="211"/>
      <c r="K303" s="211"/>
      <c r="L303" s="216"/>
      <c r="M303" s="217"/>
      <c r="N303" s="218"/>
      <c r="O303" s="218"/>
      <c r="P303" s="218"/>
      <c r="Q303" s="218"/>
      <c r="R303" s="218"/>
      <c r="S303" s="218"/>
      <c r="T303" s="219"/>
      <c r="AT303" s="220" t="s">
        <v>140</v>
      </c>
      <c r="AU303" s="220" t="s">
        <v>136</v>
      </c>
      <c r="AV303" s="15" t="s">
        <v>135</v>
      </c>
      <c r="AW303" s="15" t="s">
        <v>32</v>
      </c>
      <c r="AX303" s="15" t="s">
        <v>78</v>
      </c>
      <c r="AY303" s="220" t="s">
        <v>128</v>
      </c>
    </row>
    <row r="304" spans="1:65" s="2" customFormat="1" ht="24.2" customHeight="1">
      <c r="A304" s="35"/>
      <c r="B304" s="36"/>
      <c r="C304" s="221" t="s">
        <v>377</v>
      </c>
      <c r="D304" s="221" t="s">
        <v>195</v>
      </c>
      <c r="E304" s="222" t="s">
        <v>378</v>
      </c>
      <c r="F304" s="223" t="s">
        <v>379</v>
      </c>
      <c r="G304" s="224" t="s">
        <v>218</v>
      </c>
      <c r="H304" s="225">
        <v>9.744</v>
      </c>
      <c r="I304" s="226"/>
      <c r="J304" s="227">
        <f>ROUND(I304*H304,2)</f>
        <v>0</v>
      </c>
      <c r="K304" s="223" t="s">
        <v>134</v>
      </c>
      <c r="L304" s="228"/>
      <c r="M304" s="229" t="s">
        <v>19</v>
      </c>
      <c r="N304" s="230" t="s">
        <v>42</v>
      </c>
      <c r="O304" s="65"/>
      <c r="P304" s="179">
        <f>O304*H304</f>
        <v>0</v>
      </c>
      <c r="Q304" s="179">
        <v>0.025</v>
      </c>
      <c r="R304" s="179">
        <f>Q304*H304</f>
        <v>0.2436</v>
      </c>
      <c r="S304" s="179">
        <v>0</v>
      </c>
      <c r="T304" s="180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1" t="s">
        <v>198</v>
      </c>
      <c r="AT304" s="181" t="s">
        <v>195</v>
      </c>
      <c r="AU304" s="181" t="s">
        <v>136</v>
      </c>
      <c r="AY304" s="18" t="s">
        <v>128</v>
      </c>
      <c r="BE304" s="182">
        <f>IF(N304="základní",J304,0)</f>
        <v>0</v>
      </c>
      <c r="BF304" s="182">
        <f>IF(N304="snížená",J304,0)</f>
        <v>0</v>
      </c>
      <c r="BG304" s="182">
        <f>IF(N304="zákl. přenesená",J304,0)</f>
        <v>0</v>
      </c>
      <c r="BH304" s="182">
        <f>IF(N304="sníž. přenesená",J304,0)</f>
        <v>0</v>
      </c>
      <c r="BI304" s="182">
        <f>IF(N304="nulová",J304,0)</f>
        <v>0</v>
      </c>
      <c r="BJ304" s="18" t="s">
        <v>136</v>
      </c>
      <c r="BK304" s="182">
        <f>ROUND(I304*H304,2)</f>
        <v>0</v>
      </c>
      <c r="BL304" s="18" t="s">
        <v>135</v>
      </c>
      <c r="BM304" s="181" t="s">
        <v>380</v>
      </c>
    </row>
    <row r="305" spans="2:51" s="14" customFormat="1" ht="12">
      <c r="B305" s="199"/>
      <c r="C305" s="200"/>
      <c r="D305" s="190" t="s">
        <v>140</v>
      </c>
      <c r="E305" s="201" t="s">
        <v>19</v>
      </c>
      <c r="F305" s="202" t="s">
        <v>381</v>
      </c>
      <c r="G305" s="200"/>
      <c r="H305" s="203">
        <v>9.28</v>
      </c>
      <c r="I305" s="204"/>
      <c r="J305" s="200"/>
      <c r="K305" s="200"/>
      <c r="L305" s="205"/>
      <c r="M305" s="206"/>
      <c r="N305" s="207"/>
      <c r="O305" s="207"/>
      <c r="P305" s="207"/>
      <c r="Q305" s="207"/>
      <c r="R305" s="207"/>
      <c r="S305" s="207"/>
      <c r="T305" s="208"/>
      <c r="AT305" s="209" t="s">
        <v>140</v>
      </c>
      <c r="AU305" s="209" t="s">
        <v>136</v>
      </c>
      <c r="AV305" s="14" t="s">
        <v>136</v>
      </c>
      <c r="AW305" s="14" t="s">
        <v>32</v>
      </c>
      <c r="AX305" s="14" t="s">
        <v>70</v>
      </c>
      <c r="AY305" s="209" t="s">
        <v>128</v>
      </c>
    </row>
    <row r="306" spans="2:51" s="15" customFormat="1" ht="12">
      <c r="B306" s="210"/>
      <c r="C306" s="211"/>
      <c r="D306" s="190" t="s">
        <v>140</v>
      </c>
      <c r="E306" s="212" t="s">
        <v>19</v>
      </c>
      <c r="F306" s="213" t="s">
        <v>148</v>
      </c>
      <c r="G306" s="211"/>
      <c r="H306" s="214">
        <v>9.28</v>
      </c>
      <c r="I306" s="215"/>
      <c r="J306" s="211"/>
      <c r="K306" s="211"/>
      <c r="L306" s="216"/>
      <c r="M306" s="217"/>
      <c r="N306" s="218"/>
      <c r="O306" s="218"/>
      <c r="P306" s="218"/>
      <c r="Q306" s="218"/>
      <c r="R306" s="218"/>
      <c r="S306" s="218"/>
      <c r="T306" s="219"/>
      <c r="AT306" s="220" t="s">
        <v>140</v>
      </c>
      <c r="AU306" s="220" t="s">
        <v>136</v>
      </c>
      <c r="AV306" s="15" t="s">
        <v>135</v>
      </c>
      <c r="AW306" s="15" t="s">
        <v>32</v>
      </c>
      <c r="AX306" s="15" t="s">
        <v>78</v>
      </c>
      <c r="AY306" s="220" t="s">
        <v>128</v>
      </c>
    </row>
    <row r="307" spans="2:51" s="14" customFormat="1" ht="12">
      <c r="B307" s="199"/>
      <c r="C307" s="200"/>
      <c r="D307" s="190" t="s">
        <v>140</v>
      </c>
      <c r="E307" s="200"/>
      <c r="F307" s="202" t="s">
        <v>382</v>
      </c>
      <c r="G307" s="200"/>
      <c r="H307" s="203">
        <v>9.744</v>
      </c>
      <c r="I307" s="204"/>
      <c r="J307" s="200"/>
      <c r="K307" s="200"/>
      <c r="L307" s="205"/>
      <c r="M307" s="206"/>
      <c r="N307" s="207"/>
      <c r="O307" s="207"/>
      <c r="P307" s="207"/>
      <c r="Q307" s="207"/>
      <c r="R307" s="207"/>
      <c r="S307" s="207"/>
      <c r="T307" s="208"/>
      <c r="AT307" s="209" t="s">
        <v>140</v>
      </c>
      <c r="AU307" s="209" t="s">
        <v>136</v>
      </c>
      <c r="AV307" s="14" t="s">
        <v>136</v>
      </c>
      <c r="AW307" s="14" t="s">
        <v>4</v>
      </c>
      <c r="AX307" s="14" t="s">
        <v>78</v>
      </c>
      <c r="AY307" s="209" t="s">
        <v>128</v>
      </c>
    </row>
    <row r="308" spans="1:65" s="2" customFormat="1" ht="55.5" customHeight="1">
      <c r="A308" s="35"/>
      <c r="B308" s="36"/>
      <c r="C308" s="170" t="s">
        <v>383</v>
      </c>
      <c r="D308" s="170" t="s">
        <v>130</v>
      </c>
      <c r="E308" s="171" t="s">
        <v>384</v>
      </c>
      <c r="F308" s="172" t="s">
        <v>385</v>
      </c>
      <c r="G308" s="173" t="s">
        <v>218</v>
      </c>
      <c r="H308" s="174">
        <v>9.28</v>
      </c>
      <c r="I308" s="175"/>
      <c r="J308" s="176">
        <f>ROUND(I308*H308,2)</f>
        <v>0</v>
      </c>
      <c r="K308" s="172" t="s">
        <v>134</v>
      </c>
      <c r="L308" s="40"/>
      <c r="M308" s="177" t="s">
        <v>19</v>
      </c>
      <c r="N308" s="178" t="s">
        <v>42</v>
      </c>
      <c r="O308" s="65"/>
      <c r="P308" s="179">
        <f>O308*H308</f>
        <v>0</v>
      </c>
      <c r="Q308" s="179">
        <v>8E-05</v>
      </c>
      <c r="R308" s="179">
        <f>Q308*H308</f>
        <v>0.0007424</v>
      </c>
      <c r="S308" s="179">
        <v>0</v>
      </c>
      <c r="T308" s="180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81" t="s">
        <v>135</v>
      </c>
      <c r="AT308" s="181" t="s">
        <v>130</v>
      </c>
      <c r="AU308" s="181" t="s">
        <v>136</v>
      </c>
      <c r="AY308" s="18" t="s">
        <v>128</v>
      </c>
      <c r="BE308" s="182">
        <f>IF(N308="základní",J308,0)</f>
        <v>0</v>
      </c>
      <c r="BF308" s="182">
        <f>IF(N308="snížená",J308,0)</f>
        <v>0</v>
      </c>
      <c r="BG308" s="182">
        <f>IF(N308="zákl. přenesená",J308,0)</f>
        <v>0</v>
      </c>
      <c r="BH308" s="182">
        <f>IF(N308="sníž. přenesená",J308,0)</f>
        <v>0</v>
      </c>
      <c r="BI308" s="182">
        <f>IF(N308="nulová",J308,0)</f>
        <v>0</v>
      </c>
      <c r="BJ308" s="18" t="s">
        <v>136</v>
      </c>
      <c r="BK308" s="182">
        <f>ROUND(I308*H308,2)</f>
        <v>0</v>
      </c>
      <c r="BL308" s="18" t="s">
        <v>135</v>
      </c>
      <c r="BM308" s="181" t="s">
        <v>386</v>
      </c>
    </row>
    <row r="309" spans="1:47" s="2" customFormat="1" ht="12">
      <c r="A309" s="35"/>
      <c r="B309" s="36"/>
      <c r="C309" s="37"/>
      <c r="D309" s="183" t="s">
        <v>138</v>
      </c>
      <c r="E309" s="37"/>
      <c r="F309" s="184" t="s">
        <v>387</v>
      </c>
      <c r="G309" s="37"/>
      <c r="H309" s="37"/>
      <c r="I309" s="185"/>
      <c r="J309" s="37"/>
      <c r="K309" s="37"/>
      <c r="L309" s="40"/>
      <c r="M309" s="186"/>
      <c r="N309" s="187"/>
      <c r="O309" s="65"/>
      <c r="P309" s="65"/>
      <c r="Q309" s="65"/>
      <c r="R309" s="65"/>
      <c r="S309" s="65"/>
      <c r="T309" s="66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138</v>
      </c>
      <c r="AU309" s="18" t="s">
        <v>136</v>
      </c>
    </row>
    <row r="310" spans="1:65" s="2" customFormat="1" ht="66.75" customHeight="1">
      <c r="A310" s="35"/>
      <c r="B310" s="36"/>
      <c r="C310" s="170" t="s">
        <v>388</v>
      </c>
      <c r="D310" s="170" t="s">
        <v>130</v>
      </c>
      <c r="E310" s="171" t="s">
        <v>389</v>
      </c>
      <c r="F310" s="172" t="s">
        <v>390</v>
      </c>
      <c r="G310" s="173" t="s">
        <v>218</v>
      </c>
      <c r="H310" s="174">
        <v>334.749</v>
      </c>
      <c r="I310" s="175"/>
      <c r="J310" s="176">
        <f>ROUND(I310*H310,2)</f>
        <v>0</v>
      </c>
      <c r="K310" s="172" t="s">
        <v>134</v>
      </c>
      <c r="L310" s="40"/>
      <c r="M310" s="177" t="s">
        <v>19</v>
      </c>
      <c r="N310" s="178" t="s">
        <v>42</v>
      </c>
      <c r="O310" s="65"/>
      <c r="P310" s="179">
        <f>O310*H310</f>
        <v>0</v>
      </c>
      <c r="Q310" s="179">
        <v>0.0086</v>
      </c>
      <c r="R310" s="179">
        <f>Q310*H310</f>
        <v>2.8788414</v>
      </c>
      <c r="S310" s="179">
        <v>0</v>
      </c>
      <c r="T310" s="180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1" t="s">
        <v>135</v>
      </c>
      <c r="AT310" s="181" t="s">
        <v>130</v>
      </c>
      <c r="AU310" s="181" t="s">
        <v>136</v>
      </c>
      <c r="AY310" s="18" t="s">
        <v>128</v>
      </c>
      <c r="BE310" s="182">
        <f>IF(N310="základní",J310,0)</f>
        <v>0</v>
      </c>
      <c r="BF310" s="182">
        <f>IF(N310="snížená",J310,0)</f>
        <v>0</v>
      </c>
      <c r="BG310" s="182">
        <f>IF(N310="zákl. přenesená",J310,0)</f>
        <v>0</v>
      </c>
      <c r="BH310" s="182">
        <f>IF(N310="sníž. přenesená",J310,0)</f>
        <v>0</v>
      </c>
      <c r="BI310" s="182">
        <f>IF(N310="nulová",J310,0)</f>
        <v>0</v>
      </c>
      <c r="BJ310" s="18" t="s">
        <v>136</v>
      </c>
      <c r="BK310" s="182">
        <f>ROUND(I310*H310,2)</f>
        <v>0</v>
      </c>
      <c r="BL310" s="18" t="s">
        <v>135</v>
      </c>
      <c r="BM310" s="181" t="s">
        <v>391</v>
      </c>
    </row>
    <row r="311" spans="1:47" s="2" customFormat="1" ht="12">
      <c r="A311" s="35"/>
      <c r="B311" s="36"/>
      <c r="C311" s="37"/>
      <c r="D311" s="183" t="s">
        <v>138</v>
      </c>
      <c r="E311" s="37"/>
      <c r="F311" s="184" t="s">
        <v>392</v>
      </c>
      <c r="G311" s="37"/>
      <c r="H311" s="37"/>
      <c r="I311" s="185"/>
      <c r="J311" s="37"/>
      <c r="K311" s="37"/>
      <c r="L311" s="40"/>
      <c r="M311" s="186"/>
      <c r="N311" s="187"/>
      <c r="O311" s="65"/>
      <c r="P311" s="65"/>
      <c r="Q311" s="65"/>
      <c r="R311" s="65"/>
      <c r="S311" s="65"/>
      <c r="T311" s="66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138</v>
      </c>
      <c r="AU311" s="18" t="s">
        <v>136</v>
      </c>
    </row>
    <row r="312" spans="2:51" s="13" customFormat="1" ht="12">
      <c r="B312" s="188"/>
      <c r="C312" s="189"/>
      <c r="D312" s="190" t="s">
        <v>140</v>
      </c>
      <c r="E312" s="191" t="s">
        <v>19</v>
      </c>
      <c r="F312" s="192" t="s">
        <v>142</v>
      </c>
      <c r="G312" s="189"/>
      <c r="H312" s="191" t="s">
        <v>19</v>
      </c>
      <c r="I312" s="193"/>
      <c r="J312" s="189"/>
      <c r="K312" s="189"/>
      <c r="L312" s="194"/>
      <c r="M312" s="195"/>
      <c r="N312" s="196"/>
      <c r="O312" s="196"/>
      <c r="P312" s="196"/>
      <c r="Q312" s="196"/>
      <c r="R312" s="196"/>
      <c r="S312" s="196"/>
      <c r="T312" s="197"/>
      <c r="AT312" s="198" t="s">
        <v>140</v>
      </c>
      <c r="AU312" s="198" t="s">
        <v>136</v>
      </c>
      <c r="AV312" s="13" t="s">
        <v>78</v>
      </c>
      <c r="AW312" s="13" t="s">
        <v>32</v>
      </c>
      <c r="AX312" s="13" t="s">
        <v>70</v>
      </c>
      <c r="AY312" s="198" t="s">
        <v>128</v>
      </c>
    </row>
    <row r="313" spans="2:51" s="14" customFormat="1" ht="12">
      <c r="B313" s="199"/>
      <c r="C313" s="200"/>
      <c r="D313" s="190" t="s">
        <v>140</v>
      </c>
      <c r="E313" s="201" t="s">
        <v>19</v>
      </c>
      <c r="F313" s="202" t="s">
        <v>393</v>
      </c>
      <c r="G313" s="200"/>
      <c r="H313" s="203">
        <v>113.338</v>
      </c>
      <c r="I313" s="204"/>
      <c r="J313" s="200"/>
      <c r="K313" s="200"/>
      <c r="L313" s="205"/>
      <c r="M313" s="206"/>
      <c r="N313" s="207"/>
      <c r="O313" s="207"/>
      <c r="P313" s="207"/>
      <c r="Q313" s="207"/>
      <c r="R313" s="207"/>
      <c r="S313" s="207"/>
      <c r="T313" s="208"/>
      <c r="AT313" s="209" t="s">
        <v>140</v>
      </c>
      <c r="AU313" s="209" t="s">
        <v>136</v>
      </c>
      <c r="AV313" s="14" t="s">
        <v>136</v>
      </c>
      <c r="AW313" s="14" t="s">
        <v>32</v>
      </c>
      <c r="AX313" s="14" t="s">
        <v>70</v>
      </c>
      <c r="AY313" s="209" t="s">
        <v>128</v>
      </c>
    </row>
    <row r="314" spans="2:51" s="14" customFormat="1" ht="33.75">
      <c r="B314" s="199"/>
      <c r="C314" s="200"/>
      <c r="D314" s="190" t="s">
        <v>140</v>
      </c>
      <c r="E314" s="201" t="s">
        <v>19</v>
      </c>
      <c r="F314" s="202" t="s">
        <v>394</v>
      </c>
      <c r="G314" s="200"/>
      <c r="H314" s="203">
        <v>-15.882</v>
      </c>
      <c r="I314" s="204"/>
      <c r="J314" s="200"/>
      <c r="K314" s="200"/>
      <c r="L314" s="205"/>
      <c r="M314" s="206"/>
      <c r="N314" s="207"/>
      <c r="O314" s="207"/>
      <c r="P314" s="207"/>
      <c r="Q314" s="207"/>
      <c r="R314" s="207"/>
      <c r="S314" s="207"/>
      <c r="T314" s="208"/>
      <c r="AT314" s="209" t="s">
        <v>140</v>
      </c>
      <c r="AU314" s="209" t="s">
        <v>136</v>
      </c>
      <c r="AV314" s="14" t="s">
        <v>136</v>
      </c>
      <c r="AW314" s="14" t="s">
        <v>32</v>
      </c>
      <c r="AX314" s="14" t="s">
        <v>70</v>
      </c>
      <c r="AY314" s="209" t="s">
        <v>128</v>
      </c>
    </row>
    <row r="315" spans="2:51" s="13" customFormat="1" ht="12">
      <c r="B315" s="188"/>
      <c r="C315" s="189"/>
      <c r="D315" s="190" t="s">
        <v>140</v>
      </c>
      <c r="E315" s="191" t="s">
        <v>19</v>
      </c>
      <c r="F315" s="192" t="s">
        <v>144</v>
      </c>
      <c r="G315" s="189"/>
      <c r="H315" s="191" t="s">
        <v>19</v>
      </c>
      <c r="I315" s="193"/>
      <c r="J315" s="189"/>
      <c r="K315" s="189"/>
      <c r="L315" s="194"/>
      <c r="M315" s="195"/>
      <c r="N315" s="196"/>
      <c r="O315" s="196"/>
      <c r="P315" s="196"/>
      <c r="Q315" s="196"/>
      <c r="R315" s="196"/>
      <c r="S315" s="196"/>
      <c r="T315" s="197"/>
      <c r="AT315" s="198" t="s">
        <v>140</v>
      </c>
      <c r="AU315" s="198" t="s">
        <v>136</v>
      </c>
      <c r="AV315" s="13" t="s">
        <v>78</v>
      </c>
      <c r="AW315" s="13" t="s">
        <v>32</v>
      </c>
      <c r="AX315" s="13" t="s">
        <v>70</v>
      </c>
      <c r="AY315" s="198" t="s">
        <v>128</v>
      </c>
    </row>
    <row r="316" spans="2:51" s="14" customFormat="1" ht="12">
      <c r="B316" s="199"/>
      <c r="C316" s="200"/>
      <c r="D316" s="190" t="s">
        <v>140</v>
      </c>
      <c r="E316" s="201" t="s">
        <v>19</v>
      </c>
      <c r="F316" s="202" t="s">
        <v>395</v>
      </c>
      <c r="G316" s="200"/>
      <c r="H316" s="203">
        <v>117.969</v>
      </c>
      <c r="I316" s="204"/>
      <c r="J316" s="200"/>
      <c r="K316" s="200"/>
      <c r="L316" s="205"/>
      <c r="M316" s="206"/>
      <c r="N316" s="207"/>
      <c r="O316" s="207"/>
      <c r="P316" s="207"/>
      <c r="Q316" s="207"/>
      <c r="R316" s="207"/>
      <c r="S316" s="207"/>
      <c r="T316" s="208"/>
      <c r="AT316" s="209" t="s">
        <v>140</v>
      </c>
      <c r="AU316" s="209" t="s">
        <v>136</v>
      </c>
      <c r="AV316" s="14" t="s">
        <v>136</v>
      </c>
      <c r="AW316" s="14" t="s">
        <v>32</v>
      </c>
      <c r="AX316" s="14" t="s">
        <v>70</v>
      </c>
      <c r="AY316" s="209" t="s">
        <v>128</v>
      </c>
    </row>
    <row r="317" spans="2:51" s="14" customFormat="1" ht="33.75">
      <c r="B317" s="199"/>
      <c r="C317" s="200"/>
      <c r="D317" s="190" t="s">
        <v>140</v>
      </c>
      <c r="E317" s="201" t="s">
        <v>19</v>
      </c>
      <c r="F317" s="202" t="s">
        <v>396</v>
      </c>
      <c r="G317" s="200"/>
      <c r="H317" s="203">
        <v>-21.008</v>
      </c>
      <c r="I317" s="204"/>
      <c r="J317" s="200"/>
      <c r="K317" s="200"/>
      <c r="L317" s="205"/>
      <c r="M317" s="206"/>
      <c r="N317" s="207"/>
      <c r="O317" s="207"/>
      <c r="P317" s="207"/>
      <c r="Q317" s="207"/>
      <c r="R317" s="207"/>
      <c r="S317" s="207"/>
      <c r="T317" s="208"/>
      <c r="AT317" s="209" t="s">
        <v>140</v>
      </c>
      <c r="AU317" s="209" t="s">
        <v>136</v>
      </c>
      <c r="AV317" s="14" t="s">
        <v>136</v>
      </c>
      <c r="AW317" s="14" t="s">
        <v>32</v>
      </c>
      <c r="AX317" s="14" t="s">
        <v>70</v>
      </c>
      <c r="AY317" s="209" t="s">
        <v>128</v>
      </c>
    </row>
    <row r="318" spans="2:51" s="13" customFormat="1" ht="12">
      <c r="B318" s="188"/>
      <c r="C318" s="189"/>
      <c r="D318" s="190" t="s">
        <v>140</v>
      </c>
      <c r="E318" s="191" t="s">
        <v>19</v>
      </c>
      <c r="F318" s="192" t="s">
        <v>146</v>
      </c>
      <c r="G318" s="189"/>
      <c r="H318" s="191" t="s">
        <v>19</v>
      </c>
      <c r="I318" s="193"/>
      <c r="J318" s="189"/>
      <c r="K318" s="189"/>
      <c r="L318" s="194"/>
      <c r="M318" s="195"/>
      <c r="N318" s="196"/>
      <c r="O318" s="196"/>
      <c r="P318" s="196"/>
      <c r="Q318" s="196"/>
      <c r="R318" s="196"/>
      <c r="S318" s="196"/>
      <c r="T318" s="197"/>
      <c r="AT318" s="198" t="s">
        <v>140</v>
      </c>
      <c r="AU318" s="198" t="s">
        <v>136</v>
      </c>
      <c r="AV318" s="13" t="s">
        <v>78</v>
      </c>
      <c r="AW318" s="13" t="s">
        <v>32</v>
      </c>
      <c r="AX318" s="13" t="s">
        <v>70</v>
      </c>
      <c r="AY318" s="198" t="s">
        <v>128</v>
      </c>
    </row>
    <row r="319" spans="2:51" s="14" customFormat="1" ht="12">
      <c r="B319" s="199"/>
      <c r="C319" s="200"/>
      <c r="D319" s="190" t="s">
        <v>140</v>
      </c>
      <c r="E319" s="201" t="s">
        <v>19</v>
      </c>
      <c r="F319" s="202" t="s">
        <v>397</v>
      </c>
      <c r="G319" s="200"/>
      <c r="H319" s="203">
        <v>156.371</v>
      </c>
      <c r="I319" s="204"/>
      <c r="J319" s="200"/>
      <c r="K319" s="200"/>
      <c r="L319" s="205"/>
      <c r="M319" s="206"/>
      <c r="N319" s="207"/>
      <c r="O319" s="207"/>
      <c r="P319" s="207"/>
      <c r="Q319" s="207"/>
      <c r="R319" s="207"/>
      <c r="S319" s="207"/>
      <c r="T319" s="208"/>
      <c r="AT319" s="209" t="s">
        <v>140</v>
      </c>
      <c r="AU319" s="209" t="s">
        <v>136</v>
      </c>
      <c r="AV319" s="14" t="s">
        <v>136</v>
      </c>
      <c r="AW319" s="14" t="s">
        <v>32</v>
      </c>
      <c r="AX319" s="14" t="s">
        <v>70</v>
      </c>
      <c r="AY319" s="209" t="s">
        <v>128</v>
      </c>
    </row>
    <row r="320" spans="2:51" s="14" customFormat="1" ht="33.75">
      <c r="B320" s="199"/>
      <c r="C320" s="200"/>
      <c r="D320" s="190" t="s">
        <v>140</v>
      </c>
      <c r="E320" s="201" t="s">
        <v>19</v>
      </c>
      <c r="F320" s="202" t="s">
        <v>398</v>
      </c>
      <c r="G320" s="200"/>
      <c r="H320" s="203">
        <v>-16.039</v>
      </c>
      <c r="I320" s="204"/>
      <c r="J320" s="200"/>
      <c r="K320" s="200"/>
      <c r="L320" s="205"/>
      <c r="M320" s="206"/>
      <c r="N320" s="207"/>
      <c r="O320" s="207"/>
      <c r="P320" s="207"/>
      <c r="Q320" s="207"/>
      <c r="R320" s="207"/>
      <c r="S320" s="207"/>
      <c r="T320" s="208"/>
      <c r="AT320" s="209" t="s">
        <v>140</v>
      </c>
      <c r="AU320" s="209" t="s">
        <v>136</v>
      </c>
      <c r="AV320" s="14" t="s">
        <v>136</v>
      </c>
      <c r="AW320" s="14" t="s">
        <v>32</v>
      </c>
      <c r="AX320" s="14" t="s">
        <v>70</v>
      </c>
      <c r="AY320" s="209" t="s">
        <v>128</v>
      </c>
    </row>
    <row r="321" spans="2:51" s="15" customFormat="1" ht="12">
      <c r="B321" s="210"/>
      <c r="C321" s="211"/>
      <c r="D321" s="190" t="s">
        <v>140</v>
      </c>
      <c r="E321" s="212" t="s">
        <v>19</v>
      </c>
      <c r="F321" s="213" t="s">
        <v>148</v>
      </c>
      <c r="G321" s="211"/>
      <c r="H321" s="214">
        <v>334.749</v>
      </c>
      <c r="I321" s="215"/>
      <c r="J321" s="211"/>
      <c r="K321" s="211"/>
      <c r="L321" s="216"/>
      <c r="M321" s="217"/>
      <c r="N321" s="218"/>
      <c r="O321" s="218"/>
      <c r="P321" s="218"/>
      <c r="Q321" s="218"/>
      <c r="R321" s="218"/>
      <c r="S321" s="218"/>
      <c r="T321" s="219"/>
      <c r="AT321" s="220" t="s">
        <v>140</v>
      </c>
      <c r="AU321" s="220" t="s">
        <v>136</v>
      </c>
      <c r="AV321" s="15" t="s">
        <v>135</v>
      </c>
      <c r="AW321" s="15" t="s">
        <v>32</v>
      </c>
      <c r="AX321" s="15" t="s">
        <v>78</v>
      </c>
      <c r="AY321" s="220" t="s">
        <v>128</v>
      </c>
    </row>
    <row r="322" spans="1:65" s="2" customFormat="1" ht="21.75" customHeight="1">
      <c r="A322" s="35"/>
      <c r="B322" s="36"/>
      <c r="C322" s="221" t="s">
        <v>399</v>
      </c>
      <c r="D322" s="221" t="s">
        <v>195</v>
      </c>
      <c r="E322" s="222" t="s">
        <v>400</v>
      </c>
      <c r="F322" s="223" t="s">
        <v>401</v>
      </c>
      <c r="G322" s="224" t="s">
        <v>218</v>
      </c>
      <c r="H322" s="225">
        <v>351.486</v>
      </c>
      <c r="I322" s="226"/>
      <c r="J322" s="227">
        <f>ROUND(I322*H322,2)</f>
        <v>0</v>
      </c>
      <c r="K322" s="223" t="s">
        <v>134</v>
      </c>
      <c r="L322" s="228"/>
      <c r="M322" s="229" t="s">
        <v>19</v>
      </c>
      <c r="N322" s="230" t="s">
        <v>42</v>
      </c>
      <c r="O322" s="65"/>
      <c r="P322" s="179">
        <f>O322*H322</f>
        <v>0</v>
      </c>
      <c r="Q322" s="179">
        <v>0.0024</v>
      </c>
      <c r="R322" s="179">
        <f>Q322*H322</f>
        <v>0.8435663999999999</v>
      </c>
      <c r="S322" s="179">
        <v>0</v>
      </c>
      <c r="T322" s="180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81" t="s">
        <v>198</v>
      </c>
      <c r="AT322" s="181" t="s">
        <v>195</v>
      </c>
      <c r="AU322" s="181" t="s">
        <v>136</v>
      </c>
      <c r="AY322" s="18" t="s">
        <v>128</v>
      </c>
      <c r="BE322" s="182">
        <f>IF(N322="základní",J322,0)</f>
        <v>0</v>
      </c>
      <c r="BF322" s="182">
        <f>IF(N322="snížená",J322,0)</f>
        <v>0</v>
      </c>
      <c r="BG322" s="182">
        <f>IF(N322="zákl. přenesená",J322,0)</f>
        <v>0</v>
      </c>
      <c r="BH322" s="182">
        <f>IF(N322="sníž. přenesená",J322,0)</f>
        <v>0</v>
      </c>
      <c r="BI322" s="182">
        <f>IF(N322="nulová",J322,0)</f>
        <v>0</v>
      </c>
      <c r="BJ322" s="18" t="s">
        <v>136</v>
      </c>
      <c r="BK322" s="182">
        <f>ROUND(I322*H322,2)</f>
        <v>0</v>
      </c>
      <c r="BL322" s="18" t="s">
        <v>135</v>
      </c>
      <c r="BM322" s="181" t="s">
        <v>402</v>
      </c>
    </row>
    <row r="323" spans="2:51" s="14" customFormat="1" ht="12">
      <c r="B323" s="199"/>
      <c r="C323" s="200"/>
      <c r="D323" s="190" t="s">
        <v>140</v>
      </c>
      <c r="E323" s="201" t="s">
        <v>19</v>
      </c>
      <c r="F323" s="202" t="s">
        <v>403</v>
      </c>
      <c r="G323" s="200"/>
      <c r="H323" s="203">
        <v>334.749</v>
      </c>
      <c r="I323" s="204"/>
      <c r="J323" s="200"/>
      <c r="K323" s="200"/>
      <c r="L323" s="205"/>
      <c r="M323" s="206"/>
      <c r="N323" s="207"/>
      <c r="O323" s="207"/>
      <c r="P323" s="207"/>
      <c r="Q323" s="207"/>
      <c r="R323" s="207"/>
      <c r="S323" s="207"/>
      <c r="T323" s="208"/>
      <c r="AT323" s="209" t="s">
        <v>140</v>
      </c>
      <c r="AU323" s="209" t="s">
        <v>136</v>
      </c>
      <c r="AV323" s="14" t="s">
        <v>136</v>
      </c>
      <c r="AW323" s="14" t="s">
        <v>32</v>
      </c>
      <c r="AX323" s="14" t="s">
        <v>70</v>
      </c>
      <c r="AY323" s="209" t="s">
        <v>128</v>
      </c>
    </row>
    <row r="324" spans="2:51" s="15" customFormat="1" ht="12">
      <c r="B324" s="210"/>
      <c r="C324" s="211"/>
      <c r="D324" s="190" t="s">
        <v>140</v>
      </c>
      <c r="E324" s="212" t="s">
        <v>19</v>
      </c>
      <c r="F324" s="213" t="s">
        <v>148</v>
      </c>
      <c r="G324" s="211"/>
      <c r="H324" s="214">
        <v>334.749</v>
      </c>
      <c r="I324" s="215"/>
      <c r="J324" s="211"/>
      <c r="K324" s="211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140</v>
      </c>
      <c r="AU324" s="220" t="s">
        <v>136</v>
      </c>
      <c r="AV324" s="15" t="s">
        <v>135</v>
      </c>
      <c r="AW324" s="15" t="s">
        <v>32</v>
      </c>
      <c r="AX324" s="15" t="s">
        <v>78</v>
      </c>
      <c r="AY324" s="220" t="s">
        <v>128</v>
      </c>
    </row>
    <row r="325" spans="2:51" s="14" customFormat="1" ht="12">
      <c r="B325" s="199"/>
      <c r="C325" s="200"/>
      <c r="D325" s="190" t="s">
        <v>140</v>
      </c>
      <c r="E325" s="200"/>
      <c r="F325" s="202" t="s">
        <v>404</v>
      </c>
      <c r="G325" s="200"/>
      <c r="H325" s="203">
        <v>351.486</v>
      </c>
      <c r="I325" s="204"/>
      <c r="J325" s="200"/>
      <c r="K325" s="200"/>
      <c r="L325" s="205"/>
      <c r="M325" s="206"/>
      <c r="N325" s="207"/>
      <c r="O325" s="207"/>
      <c r="P325" s="207"/>
      <c r="Q325" s="207"/>
      <c r="R325" s="207"/>
      <c r="S325" s="207"/>
      <c r="T325" s="208"/>
      <c r="AT325" s="209" t="s">
        <v>140</v>
      </c>
      <c r="AU325" s="209" t="s">
        <v>136</v>
      </c>
      <c r="AV325" s="14" t="s">
        <v>136</v>
      </c>
      <c r="AW325" s="14" t="s">
        <v>4</v>
      </c>
      <c r="AX325" s="14" t="s">
        <v>78</v>
      </c>
      <c r="AY325" s="209" t="s">
        <v>128</v>
      </c>
    </row>
    <row r="326" spans="1:65" s="2" customFormat="1" ht="44.25" customHeight="1">
      <c r="A326" s="35"/>
      <c r="B326" s="36"/>
      <c r="C326" s="170" t="s">
        <v>405</v>
      </c>
      <c r="D326" s="170" t="s">
        <v>130</v>
      </c>
      <c r="E326" s="171" t="s">
        <v>300</v>
      </c>
      <c r="F326" s="172" t="s">
        <v>301</v>
      </c>
      <c r="G326" s="173" t="s">
        <v>236</v>
      </c>
      <c r="H326" s="174">
        <v>180.55</v>
      </c>
      <c r="I326" s="175"/>
      <c r="J326" s="176">
        <f>ROUND(I326*H326,2)</f>
        <v>0</v>
      </c>
      <c r="K326" s="172" t="s">
        <v>134</v>
      </c>
      <c r="L326" s="40"/>
      <c r="M326" s="177" t="s">
        <v>19</v>
      </c>
      <c r="N326" s="178" t="s">
        <v>42</v>
      </c>
      <c r="O326" s="65"/>
      <c r="P326" s="179">
        <f>O326*H326</f>
        <v>0</v>
      </c>
      <c r="Q326" s="179">
        <v>0.00176</v>
      </c>
      <c r="R326" s="179">
        <f>Q326*H326</f>
        <v>0.31776800000000005</v>
      </c>
      <c r="S326" s="179">
        <v>0</v>
      </c>
      <c r="T326" s="180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1" t="s">
        <v>135</v>
      </c>
      <c r="AT326" s="181" t="s">
        <v>130</v>
      </c>
      <c r="AU326" s="181" t="s">
        <v>136</v>
      </c>
      <c r="AY326" s="18" t="s">
        <v>128</v>
      </c>
      <c r="BE326" s="182">
        <f>IF(N326="základní",J326,0)</f>
        <v>0</v>
      </c>
      <c r="BF326" s="182">
        <f>IF(N326="snížená",J326,0)</f>
        <v>0</v>
      </c>
      <c r="BG326" s="182">
        <f>IF(N326="zákl. přenesená",J326,0)</f>
        <v>0</v>
      </c>
      <c r="BH326" s="182">
        <f>IF(N326="sníž. přenesená",J326,0)</f>
        <v>0</v>
      </c>
      <c r="BI326" s="182">
        <f>IF(N326="nulová",J326,0)</f>
        <v>0</v>
      </c>
      <c r="BJ326" s="18" t="s">
        <v>136</v>
      </c>
      <c r="BK326" s="182">
        <f>ROUND(I326*H326,2)</f>
        <v>0</v>
      </c>
      <c r="BL326" s="18" t="s">
        <v>135</v>
      </c>
      <c r="BM326" s="181" t="s">
        <v>406</v>
      </c>
    </row>
    <row r="327" spans="1:47" s="2" customFormat="1" ht="12">
      <c r="A327" s="35"/>
      <c r="B327" s="36"/>
      <c r="C327" s="37"/>
      <c r="D327" s="183" t="s">
        <v>138</v>
      </c>
      <c r="E327" s="37"/>
      <c r="F327" s="184" t="s">
        <v>303</v>
      </c>
      <c r="G327" s="37"/>
      <c r="H327" s="37"/>
      <c r="I327" s="185"/>
      <c r="J327" s="37"/>
      <c r="K327" s="37"/>
      <c r="L327" s="40"/>
      <c r="M327" s="186"/>
      <c r="N327" s="187"/>
      <c r="O327" s="65"/>
      <c r="P327" s="65"/>
      <c r="Q327" s="65"/>
      <c r="R327" s="65"/>
      <c r="S327" s="65"/>
      <c r="T327" s="66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8" t="s">
        <v>138</v>
      </c>
      <c r="AU327" s="18" t="s">
        <v>136</v>
      </c>
    </row>
    <row r="328" spans="2:51" s="13" customFormat="1" ht="12">
      <c r="B328" s="188"/>
      <c r="C328" s="189"/>
      <c r="D328" s="190" t="s">
        <v>140</v>
      </c>
      <c r="E328" s="191" t="s">
        <v>19</v>
      </c>
      <c r="F328" s="192" t="s">
        <v>142</v>
      </c>
      <c r="G328" s="189"/>
      <c r="H328" s="191" t="s">
        <v>19</v>
      </c>
      <c r="I328" s="193"/>
      <c r="J328" s="189"/>
      <c r="K328" s="189"/>
      <c r="L328" s="194"/>
      <c r="M328" s="195"/>
      <c r="N328" s="196"/>
      <c r="O328" s="196"/>
      <c r="P328" s="196"/>
      <c r="Q328" s="196"/>
      <c r="R328" s="196"/>
      <c r="S328" s="196"/>
      <c r="T328" s="197"/>
      <c r="AT328" s="198" t="s">
        <v>140</v>
      </c>
      <c r="AU328" s="198" t="s">
        <v>136</v>
      </c>
      <c r="AV328" s="13" t="s">
        <v>78</v>
      </c>
      <c r="AW328" s="13" t="s">
        <v>32</v>
      </c>
      <c r="AX328" s="13" t="s">
        <v>70</v>
      </c>
      <c r="AY328" s="198" t="s">
        <v>128</v>
      </c>
    </row>
    <row r="329" spans="2:51" s="14" customFormat="1" ht="22.5">
      <c r="B329" s="199"/>
      <c r="C329" s="200"/>
      <c r="D329" s="190" t="s">
        <v>140</v>
      </c>
      <c r="E329" s="201" t="s">
        <v>19</v>
      </c>
      <c r="F329" s="202" t="s">
        <v>407</v>
      </c>
      <c r="G329" s="200"/>
      <c r="H329" s="203">
        <v>46.38</v>
      </c>
      <c r="I329" s="204"/>
      <c r="J329" s="200"/>
      <c r="K329" s="200"/>
      <c r="L329" s="205"/>
      <c r="M329" s="206"/>
      <c r="N329" s="207"/>
      <c r="O329" s="207"/>
      <c r="P329" s="207"/>
      <c r="Q329" s="207"/>
      <c r="R329" s="207"/>
      <c r="S329" s="207"/>
      <c r="T329" s="208"/>
      <c r="AT329" s="209" t="s">
        <v>140</v>
      </c>
      <c r="AU329" s="209" t="s">
        <v>136</v>
      </c>
      <c r="AV329" s="14" t="s">
        <v>136</v>
      </c>
      <c r="AW329" s="14" t="s">
        <v>32</v>
      </c>
      <c r="AX329" s="14" t="s">
        <v>70</v>
      </c>
      <c r="AY329" s="209" t="s">
        <v>128</v>
      </c>
    </row>
    <row r="330" spans="2:51" s="14" customFormat="1" ht="12">
      <c r="B330" s="199"/>
      <c r="C330" s="200"/>
      <c r="D330" s="190" t="s">
        <v>140</v>
      </c>
      <c r="E330" s="201" t="s">
        <v>19</v>
      </c>
      <c r="F330" s="202" t="s">
        <v>408</v>
      </c>
      <c r="G330" s="200"/>
      <c r="H330" s="203">
        <v>11.26</v>
      </c>
      <c r="I330" s="204"/>
      <c r="J330" s="200"/>
      <c r="K330" s="200"/>
      <c r="L330" s="205"/>
      <c r="M330" s="206"/>
      <c r="N330" s="207"/>
      <c r="O330" s="207"/>
      <c r="P330" s="207"/>
      <c r="Q330" s="207"/>
      <c r="R330" s="207"/>
      <c r="S330" s="207"/>
      <c r="T330" s="208"/>
      <c r="AT330" s="209" t="s">
        <v>140</v>
      </c>
      <c r="AU330" s="209" t="s">
        <v>136</v>
      </c>
      <c r="AV330" s="14" t="s">
        <v>136</v>
      </c>
      <c r="AW330" s="14" t="s">
        <v>32</v>
      </c>
      <c r="AX330" s="14" t="s">
        <v>70</v>
      </c>
      <c r="AY330" s="209" t="s">
        <v>128</v>
      </c>
    </row>
    <row r="331" spans="2:51" s="13" customFormat="1" ht="12">
      <c r="B331" s="188"/>
      <c r="C331" s="189"/>
      <c r="D331" s="190" t="s">
        <v>140</v>
      </c>
      <c r="E331" s="191" t="s">
        <v>19</v>
      </c>
      <c r="F331" s="192" t="s">
        <v>144</v>
      </c>
      <c r="G331" s="189"/>
      <c r="H331" s="191" t="s">
        <v>19</v>
      </c>
      <c r="I331" s="193"/>
      <c r="J331" s="189"/>
      <c r="K331" s="189"/>
      <c r="L331" s="194"/>
      <c r="M331" s="195"/>
      <c r="N331" s="196"/>
      <c r="O331" s="196"/>
      <c r="P331" s="196"/>
      <c r="Q331" s="196"/>
      <c r="R331" s="196"/>
      <c r="S331" s="196"/>
      <c r="T331" s="197"/>
      <c r="AT331" s="198" t="s">
        <v>140</v>
      </c>
      <c r="AU331" s="198" t="s">
        <v>136</v>
      </c>
      <c r="AV331" s="13" t="s">
        <v>78</v>
      </c>
      <c r="AW331" s="13" t="s">
        <v>32</v>
      </c>
      <c r="AX331" s="13" t="s">
        <v>70</v>
      </c>
      <c r="AY331" s="198" t="s">
        <v>128</v>
      </c>
    </row>
    <row r="332" spans="2:51" s="14" customFormat="1" ht="22.5">
      <c r="B332" s="199"/>
      <c r="C332" s="200"/>
      <c r="D332" s="190" t="s">
        <v>140</v>
      </c>
      <c r="E332" s="201" t="s">
        <v>19</v>
      </c>
      <c r="F332" s="202" t="s">
        <v>409</v>
      </c>
      <c r="G332" s="200"/>
      <c r="H332" s="203">
        <v>50.51</v>
      </c>
      <c r="I332" s="204"/>
      <c r="J332" s="200"/>
      <c r="K332" s="200"/>
      <c r="L332" s="205"/>
      <c r="M332" s="206"/>
      <c r="N332" s="207"/>
      <c r="O332" s="207"/>
      <c r="P332" s="207"/>
      <c r="Q332" s="207"/>
      <c r="R332" s="207"/>
      <c r="S332" s="207"/>
      <c r="T332" s="208"/>
      <c r="AT332" s="209" t="s">
        <v>140</v>
      </c>
      <c r="AU332" s="209" t="s">
        <v>136</v>
      </c>
      <c r="AV332" s="14" t="s">
        <v>136</v>
      </c>
      <c r="AW332" s="14" t="s">
        <v>32</v>
      </c>
      <c r="AX332" s="14" t="s">
        <v>70</v>
      </c>
      <c r="AY332" s="209" t="s">
        <v>128</v>
      </c>
    </row>
    <row r="333" spans="2:51" s="14" customFormat="1" ht="12">
      <c r="B333" s="199"/>
      <c r="C333" s="200"/>
      <c r="D333" s="190" t="s">
        <v>140</v>
      </c>
      <c r="E333" s="201" t="s">
        <v>19</v>
      </c>
      <c r="F333" s="202" t="s">
        <v>410</v>
      </c>
      <c r="G333" s="200"/>
      <c r="H333" s="203">
        <v>12.92</v>
      </c>
      <c r="I333" s="204"/>
      <c r="J333" s="200"/>
      <c r="K333" s="200"/>
      <c r="L333" s="205"/>
      <c r="M333" s="206"/>
      <c r="N333" s="207"/>
      <c r="O333" s="207"/>
      <c r="P333" s="207"/>
      <c r="Q333" s="207"/>
      <c r="R333" s="207"/>
      <c r="S333" s="207"/>
      <c r="T333" s="208"/>
      <c r="AT333" s="209" t="s">
        <v>140</v>
      </c>
      <c r="AU333" s="209" t="s">
        <v>136</v>
      </c>
      <c r="AV333" s="14" t="s">
        <v>136</v>
      </c>
      <c r="AW333" s="14" t="s">
        <v>32</v>
      </c>
      <c r="AX333" s="14" t="s">
        <v>70</v>
      </c>
      <c r="AY333" s="209" t="s">
        <v>128</v>
      </c>
    </row>
    <row r="334" spans="2:51" s="13" customFormat="1" ht="12">
      <c r="B334" s="188"/>
      <c r="C334" s="189"/>
      <c r="D334" s="190" t="s">
        <v>140</v>
      </c>
      <c r="E334" s="191" t="s">
        <v>19</v>
      </c>
      <c r="F334" s="192" t="s">
        <v>146</v>
      </c>
      <c r="G334" s="189"/>
      <c r="H334" s="191" t="s">
        <v>19</v>
      </c>
      <c r="I334" s="193"/>
      <c r="J334" s="189"/>
      <c r="K334" s="189"/>
      <c r="L334" s="194"/>
      <c r="M334" s="195"/>
      <c r="N334" s="196"/>
      <c r="O334" s="196"/>
      <c r="P334" s="196"/>
      <c r="Q334" s="196"/>
      <c r="R334" s="196"/>
      <c r="S334" s="196"/>
      <c r="T334" s="197"/>
      <c r="AT334" s="198" t="s">
        <v>140</v>
      </c>
      <c r="AU334" s="198" t="s">
        <v>136</v>
      </c>
      <c r="AV334" s="13" t="s">
        <v>78</v>
      </c>
      <c r="AW334" s="13" t="s">
        <v>32</v>
      </c>
      <c r="AX334" s="13" t="s">
        <v>70</v>
      </c>
      <c r="AY334" s="198" t="s">
        <v>128</v>
      </c>
    </row>
    <row r="335" spans="2:51" s="14" customFormat="1" ht="22.5">
      <c r="B335" s="199"/>
      <c r="C335" s="200"/>
      <c r="D335" s="190" t="s">
        <v>140</v>
      </c>
      <c r="E335" s="201" t="s">
        <v>19</v>
      </c>
      <c r="F335" s="202" t="s">
        <v>411</v>
      </c>
      <c r="G335" s="200"/>
      <c r="H335" s="203">
        <v>46.33</v>
      </c>
      <c r="I335" s="204"/>
      <c r="J335" s="200"/>
      <c r="K335" s="200"/>
      <c r="L335" s="205"/>
      <c r="M335" s="206"/>
      <c r="N335" s="207"/>
      <c r="O335" s="207"/>
      <c r="P335" s="207"/>
      <c r="Q335" s="207"/>
      <c r="R335" s="207"/>
      <c r="S335" s="207"/>
      <c r="T335" s="208"/>
      <c r="AT335" s="209" t="s">
        <v>140</v>
      </c>
      <c r="AU335" s="209" t="s">
        <v>136</v>
      </c>
      <c r="AV335" s="14" t="s">
        <v>136</v>
      </c>
      <c r="AW335" s="14" t="s">
        <v>32</v>
      </c>
      <c r="AX335" s="14" t="s">
        <v>70</v>
      </c>
      <c r="AY335" s="209" t="s">
        <v>128</v>
      </c>
    </row>
    <row r="336" spans="2:51" s="14" customFormat="1" ht="12">
      <c r="B336" s="199"/>
      <c r="C336" s="200"/>
      <c r="D336" s="190" t="s">
        <v>140</v>
      </c>
      <c r="E336" s="201" t="s">
        <v>19</v>
      </c>
      <c r="F336" s="202" t="s">
        <v>412</v>
      </c>
      <c r="G336" s="200"/>
      <c r="H336" s="203">
        <v>13.15</v>
      </c>
      <c r="I336" s="204"/>
      <c r="J336" s="200"/>
      <c r="K336" s="200"/>
      <c r="L336" s="205"/>
      <c r="M336" s="206"/>
      <c r="N336" s="207"/>
      <c r="O336" s="207"/>
      <c r="P336" s="207"/>
      <c r="Q336" s="207"/>
      <c r="R336" s="207"/>
      <c r="S336" s="207"/>
      <c r="T336" s="208"/>
      <c r="AT336" s="209" t="s">
        <v>140</v>
      </c>
      <c r="AU336" s="209" t="s">
        <v>136</v>
      </c>
      <c r="AV336" s="14" t="s">
        <v>136</v>
      </c>
      <c r="AW336" s="14" t="s">
        <v>32</v>
      </c>
      <c r="AX336" s="14" t="s">
        <v>70</v>
      </c>
      <c r="AY336" s="209" t="s">
        <v>128</v>
      </c>
    </row>
    <row r="337" spans="2:51" s="15" customFormat="1" ht="12">
      <c r="B337" s="210"/>
      <c r="C337" s="211"/>
      <c r="D337" s="190" t="s">
        <v>140</v>
      </c>
      <c r="E337" s="212" t="s">
        <v>19</v>
      </c>
      <c r="F337" s="213" t="s">
        <v>148</v>
      </c>
      <c r="G337" s="211"/>
      <c r="H337" s="214">
        <v>180.55</v>
      </c>
      <c r="I337" s="215"/>
      <c r="J337" s="211"/>
      <c r="K337" s="211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140</v>
      </c>
      <c r="AU337" s="220" t="s">
        <v>136</v>
      </c>
      <c r="AV337" s="15" t="s">
        <v>135</v>
      </c>
      <c r="AW337" s="15" t="s">
        <v>32</v>
      </c>
      <c r="AX337" s="15" t="s">
        <v>78</v>
      </c>
      <c r="AY337" s="220" t="s">
        <v>128</v>
      </c>
    </row>
    <row r="338" spans="1:65" s="2" customFormat="1" ht="21.75" customHeight="1">
      <c r="A338" s="35"/>
      <c r="B338" s="36"/>
      <c r="C338" s="221" t="s">
        <v>413</v>
      </c>
      <c r="D338" s="221" t="s">
        <v>195</v>
      </c>
      <c r="E338" s="222" t="s">
        <v>306</v>
      </c>
      <c r="F338" s="223" t="s">
        <v>307</v>
      </c>
      <c r="G338" s="224" t="s">
        <v>218</v>
      </c>
      <c r="H338" s="225">
        <v>31.464</v>
      </c>
      <c r="I338" s="226"/>
      <c r="J338" s="227">
        <f>ROUND(I338*H338,2)</f>
        <v>0</v>
      </c>
      <c r="K338" s="223" t="s">
        <v>134</v>
      </c>
      <c r="L338" s="228"/>
      <c r="M338" s="229" t="s">
        <v>19</v>
      </c>
      <c r="N338" s="230" t="s">
        <v>42</v>
      </c>
      <c r="O338" s="65"/>
      <c r="P338" s="179">
        <f>O338*H338</f>
        <v>0</v>
      </c>
      <c r="Q338" s="179">
        <v>0.00045</v>
      </c>
      <c r="R338" s="179">
        <f>Q338*H338</f>
        <v>0.0141588</v>
      </c>
      <c r="S338" s="179">
        <v>0</v>
      </c>
      <c r="T338" s="180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1" t="s">
        <v>198</v>
      </c>
      <c r="AT338" s="181" t="s">
        <v>195</v>
      </c>
      <c r="AU338" s="181" t="s">
        <v>136</v>
      </c>
      <c r="AY338" s="18" t="s">
        <v>128</v>
      </c>
      <c r="BE338" s="182">
        <f>IF(N338="základní",J338,0)</f>
        <v>0</v>
      </c>
      <c r="BF338" s="182">
        <f>IF(N338="snížená",J338,0)</f>
        <v>0</v>
      </c>
      <c r="BG338" s="182">
        <f>IF(N338="zákl. přenesená",J338,0)</f>
        <v>0</v>
      </c>
      <c r="BH338" s="182">
        <f>IF(N338="sníž. přenesená",J338,0)</f>
        <v>0</v>
      </c>
      <c r="BI338" s="182">
        <f>IF(N338="nulová",J338,0)</f>
        <v>0</v>
      </c>
      <c r="BJ338" s="18" t="s">
        <v>136</v>
      </c>
      <c r="BK338" s="182">
        <f>ROUND(I338*H338,2)</f>
        <v>0</v>
      </c>
      <c r="BL338" s="18" t="s">
        <v>135</v>
      </c>
      <c r="BM338" s="181" t="s">
        <v>414</v>
      </c>
    </row>
    <row r="339" spans="2:51" s="13" customFormat="1" ht="12">
      <c r="B339" s="188"/>
      <c r="C339" s="189"/>
      <c r="D339" s="190" t="s">
        <v>140</v>
      </c>
      <c r="E339" s="191" t="s">
        <v>19</v>
      </c>
      <c r="F339" s="192" t="s">
        <v>142</v>
      </c>
      <c r="G339" s="189"/>
      <c r="H339" s="191" t="s">
        <v>19</v>
      </c>
      <c r="I339" s="193"/>
      <c r="J339" s="189"/>
      <c r="K339" s="189"/>
      <c r="L339" s="194"/>
      <c r="M339" s="195"/>
      <c r="N339" s="196"/>
      <c r="O339" s="196"/>
      <c r="P339" s="196"/>
      <c r="Q339" s="196"/>
      <c r="R339" s="196"/>
      <c r="S339" s="196"/>
      <c r="T339" s="197"/>
      <c r="AT339" s="198" t="s">
        <v>140</v>
      </c>
      <c r="AU339" s="198" t="s">
        <v>136</v>
      </c>
      <c r="AV339" s="13" t="s">
        <v>78</v>
      </c>
      <c r="AW339" s="13" t="s">
        <v>32</v>
      </c>
      <c r="AX339" s="13" t="s">
        <v>70</v>
      </c>
      <c r="AY339" s="198" t="s">
        <v>128</v>
      </c>
    </row>
    <row r="340" spans="2:51" s="14" customFormat="1" ht="22.5">
      <c r="B340" s="199"/>
      <c r="C340" s="200"/>
      <c r="D340" s="190" t="s">
        <v>140</v>
      </c>
      <c r="E340" s="201" t="s">
        <v>19</v>
      </c>
      <c r="F340" s="202" t="s">
        <v>271</v>
      </c>
      <c r="G340" s="200"/>
      <c r="H340" s="203">
        <v>9.276</v>
      </c>
      <c r="I340" s="204"/>
      <c r="J340" s="200"/>
      <c r="K340" s="200"/>
      <c r="L340" s="205"/>
      <c r="M340" s="206"/>
      <c r="N340" s="207"/>
      <c r="O340" s="207"/>
      <c r="P340" s="207"/>
      <c r="Q340" s="207"/>
      <c r="R340" s="207"/>
      <c r="S340" s="207"/>
      <c r="T340" s="208"/>
      <c r="AT340" s="209" t="s">
        <v>140</v>
      </c>
      <c r="AU340" s="209" t="s">
        <v>136</v>
      </c>
      <c r="AV340" s="14" t="s">
        <v>136</v>
      </c>
      <c r="AW340" s="14" t="s">
        <v>32</v>
      </c>
      <c r="AX340" s="14" t="s">
        <v>70</v>
      </c>
      <c r="AY340" s="209" t="s">
        <v>128</v>
      </c>
    </row>
    <row r="341" spans="2:51" s="13" customFormat="1" ht="12">
      <c r="B341" s="188"/>
      <c r="C341" s="189"/>
      <c r="D341" s="190" t="s">
        <v>140</v>
      </c>
      <c r="E341" s="191" t="s">
        <v>19</v>
      </c>
      <c r="F341" s="192" t="s">
        <v>144</v>
      </c>
      <c r="G341" s="189"/>
      <c r="H341" s="191" t="s">
        <v>19</v>
      </c>
      <c r="I341" s="193"/>
      <c r="J341" s="189"/>
      <c r="K341" s="189"/>
      <c r="L341" s="194"/>
      <c r="M341" s="195"/>
      <c r="N341" s="196"/>
      <c r="O341" s="196"/>
      <c r="P341" s="196"/>
      <c r="Q341" s="196"/>
      <c r="R341" s="196"/>
      <c r="S341" s="196"/>
      <c r="T341" s="197"/>
      <c r="AT341" s="198" t="s">
        <v>140</v>
      </c>
      <c r="AU341" s="198" t="s">
        <v>136</v>
      </c>
      <c r="AV341" s="13" t="s">
        <v>78</v>
      </c>
      <c r="AW341" s="13" t="s">
        <v>32</v>
      </c>
      <c r="AX341" s="13" t="s">
        <v>70</v>
      </c>
      <c r="AY341" s="198" t="s">
        <v>128</v>
      </c>
    </row>
    <row r="342" spans="2:51" s="14" customFormat="1" ht="22.5">
      <c r="B342" s="199"/>
      <c r="C342" s="200"/>
      <c r="D342" s="190" t="s">
        <v>140</v>
      </c>
      <c r="E342" s="201" t="s">
        <v>19</v>
      </c>
      <c r="F342" s="202" t="s">
        <v>273</v>
      </c>
      <c r="G342" s="200"/>
      <c r="H342" s="203">
        <v>10.102</v>
      </c>
      <c r="I342" s="204"/>
      <c r="J342" s="200"/>
      <c r="K342" s="200"/>
      <c r="L342" s="205"/>
      <c r="M342" s="206"/>
      <c r="N342" s="207"/>
      <c r="O342" s="207"/>
      <c r="P342" s="207"/>
      <c r="Q342" s="207"/>
      <c r="R342" s="207"/>
      <c r="S342" s="207"/>
      <c r="T342" s="208"/>
      <c r="AT342" s="209" t="s">
        <v>140</v>
      </c>
      <c r="AU342" s="209" t="s">
        <v>136</v>
      </c>
      <c r="AV342" s="14" t="s">
        <v>136</v>
      </c>
      <c r="AW342" s="14" t="s">
        <v>32</v>
      </c>
      <c r="AX342" s="14" t="s">
        <v>70</v>
      </c>
      <c r="AY342" s="209" t="s">
        <v>128</v>
      </c>
    </row>
    <row r="343" spans="2:51" s="13" customFormat="1" ht="12">
      <c r="B343" s="188"/>
      <c r="C343" s="189"/>
      <c r="D343" s="190" t="s">
        <v>140</v>
      </c>
      <c r="E343" s="191" t="s">
        <v>19</v>
      </c>
      <c r="F343" s="192" t="s">
        <v>146</v>
      </c>
      <c r="G343" s="189"/>
      <c r="H343" s="191" t="s">
        <v>19</v>
      </c>
      <c r="I343" s="193"/>
      <c r="J343" s="189"/>
      <c r="K343" s="189"/>
      <c r="L343" s="194"/>
      <c r="M343" s="195"/>
      <c r="N343" s="196"/>
      <c r="O343" s="196"/>
      <c r="P343" s="196"/>
      <c r="Q343" s="196"/>
      <c r="R343" s="196"/>
      <c r="S343" s="196"/>
      <c r="T343" s="197"/>
      <c r="AT343" s="198" t="s">
        <v>140</v>
      </c>
      <c r="AU343" s="198" t="s">
        <v>136</v>
      </c>
      <c r="AV343" s="13" t="s">
        <v>78</v>
      </c>
      <c r="AW343" s="13" t="s">
        <v>32</v>
      </c>
      <c r="AX343" s="13" t="s">
        <v>70</v>
      </c>
      <c r="AY343" s="198" t="s">
        <v>128</v>
      </c>
    </row>
    <row r="344" spans="2:51" s="14" customFormat="1" ht="22.5">
      <c r="B344" s="199"/>
      <c r="C344" s="200"/>
      <c r="D344" s="190" t="s">
        <v>140</v>
      </c>
      <c r="E344" s="201" t="s">
        <v>19</v>
      </c>
      <c r="F344" s="202" t="s">
        <v>276</v>
      </c>
      <c r="G344" s="200"/>
      <c r="H344" s="203">
        <v>9.226</v>
      </c>
      <c r="I344" s="204"/>
      <c r="J344" s="200"/>
      <c r="K344" s="200"/>
      <c r="L344" s="205"/>
      <c r="M344" s="206"/>
      <c r="N344" s="207"/>
      <c r="O344" s="207"/>
      <c r="P344" s="207"/>
      <c r="Q344" s="207"/>
      <c r="R344" s="207"/>
      <c r="S344" s="207"/>
      <c r="T344" s="208"/>
      <c r="AT344" s="209" t="s">
        <v>140</v>
      </c>
      <c r="AU344" s="209" t="s">
        <v>136</v>
      </c>
      <c r="AV344" s="14" t="s">
        <v>136</v>
      </c>
      <c r="AW344" s="14" t="s">
        <v>32</v>
      </c>
      <c r="AX344" s="14" t="s">
        <v>70</v>
      </c>
      <c r="AY344" s="209" t="s">
        <v>128</v>
      </c>
    </row>
    <row r="345" spans="2:51" s="15" customFormat="1" ht="12">
      <c r="B345" s="210"/>
      <c r="C345" s="211"/>
      <c r="D345" s="190" t="s">
        <v>140</v>
      </c>
      <c r="E345" s="212" t="s">
        <v>19</v>
      </c>
      <c r="F345" s="213" t="s">
        <v>148</v>
      </c>
      <c r="G345" s="211"/>
      <c r="H345" s="214">
        <v>28.604</v>
      </c>
      <c r="I345" s="215"/>
      <c r="J345" s="211"/>
      <c r="K345" s="211"/>
      <c r="L345" s="216"/>
      <c r="M345" s="217"/>
      <c r="N345" s="218"/>
      <c r="O345" s="218"/>
      <c r="P345" s="218"/>
      <c r="Q345" s="218"/>
      <c r="R345" s="218"/>
      <c r="S345" s="218"/>
      <c r="T345" s="219"/>
      <c r="AT345" s="220" t="s">
        <v>140</v>
      </c>
      <c r="AU345" s="220" t="s">
        <v>136</v>
      </c>
      <c r="AV345" s="15" t="s">
        <v>135</v>
      </c>
      <c r="AW345" s="15" t="s">
        <v>32</v>
      </c>
      <c r="AX345" s="15" t="s">
        <v>78</v>
      </c>
      <c r="AY345" s="220" t="s">
        <v>128</v>
      </c>
    </row>
    <row r="346" spans="2:51" s="14" customFormat="1" ht="12">
      <c r="B346" s="199"/>
      <c r="C346" s="200"/>
      <c r="D346" s="190" t="s">
        <v>140</v>
      </c>
      <c r="E346" s="200"/>
      <c r="F346" s="202" t="s">
        <v>415</v>
      </c>
      <c r="G346" s="200"/>
      <c r="H346" s="203">
        <v>31.464</v>
      </c>
      <c r="I346" s="204"/>
      <c r="J346" s="200"/>
      <c r="K346" s="200"/>
      <c r="L346" s="205"/>
      <c r="M346" s="206"/>
      <c r="N346" s="207"/>
      <c r="O346" s="207"/>
      <c r="P346" s="207"/>
      <c r="Q346" s="207"/>
      <c r="R346" s="207"/>
      <c r="S346" s="207"/>
      <c r="T346" s="208"/>
      <c r="AT346" s="209" t="s">
        <v>140</v>
      </c>
      <c r="AU346" s="209" t="s">
        <v>136</v>
      </c>
      <c r="AV346" s="14" t="s">
        <v>136</v>
      </c>
      <c r="AW346" s="14" t="s">
        <v>4</v>
      </c>
      <c r="AX346" s="14" t="s">
        <v>78</v>
      </c>
      <c r="AY346" s="209" t="s">
        <v>128</v>
      </c>
    </row>
    <row r="347" spans="1:65" s="2" customFormat="1" ht="24.2" customHeight="1">
      <c r="A347" s="35"/>
      <c r="B347" s="36"/>
      <c r="C347" s="221" t="s">
        <v>416</v>
      </c>
      <c r="D347" s="221" t="s">
        <v>195</v>
      </c>
      <c r="E347" s="222" t="s">
        <v>417</v>
      </c>
      <c r="F347" s="223" t="s">
        <v>418</v>
      </c>
      <c r="G347" s="224" t="s">
        <v>218</v>
      </c>
      <c r="H347" s="225">
        <v>10.266</v>
      </c>
      <c r="I347" s="226"/>
      <c r="J347" s="227">
        <f>ROUND(I347*H347,2)</f>
        <v>0</v>
      </c>
      <c r="K347" s="223" t="s">
        <v>134</v>
      </c>
      <c r="L347" s="228"/>
      <c r="M347" s="229" t="s">
        <v>19</v>
      </c>
      <c r="N347" s="230" t="s">
        <v>42</v>
      </c>
      <c r="O347" s="65"/>
      <c r="P347" s="179">
        <f>O347*H347</f>
        <v>0</v>
      </c>
      <c r="Q347" s="179">
        <v>0.0006</v>
      </c>
      <c r="R347" s="179">
        <f>Q347*H347</f>
        <v>0.0061595999999999995</v>
      </c>
      <c r="S347" s="179">
        <v>0</v>
      </c>
      <c r="T347" s="180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81" t="s">
        <v>198</v>
      </c>
      <c r="AT347" s="181" t="s">
        <v>195</v>
      </c>
      <c r="AU347" s="181" t="s">
        <v>136</v>
      </c>
      <c r="AY347" s="18" t="s">
        <v>128</v>
      </c>
      <c r="BE347" s="182">
        <f>IF(N347="základní",J347,0)</f>
        <v>0</v>
      </c>
      <c r="BF347" s="182">
        <f>IF(N347="snížená",J347,0)</f>
        <v>0</v>
      </c>
      <c r="BG347" s="182">
        <f>IF(N347="zákl. přenesená",J347,0)</f>
        <v>0</v>
      </c>
      <c r="BH347" s="182">
        <f>IF(N347="sníž. přenesená",J347,0)</f>
        <v>0</v>
      </c>
      <c r="BI347" s="182">
        <f>IF(N347="nulová",J347,0)</f>
        <v>0</v>
      </c>
      <c r="BJ347" s="18" t="s">
        <v>136</v>
      </c>
      <c r="BK347" s="182">
        <f>ROUND(I347*H347,2)</f>
        <v>0</v>
      </c>
      <c r="BL347" s="18" t="s">
        <v>135</v>
      </c>
      <c r="BM347" s="181" t="s">
        <v>419</v>
      </c>
    </row>
    <row r="348" spans="2:51" s="13" customFormat="1" ht="12">
      <c r="B348" s="188"/>
      <c r="C348" s="189"/>
      <c r="D348" s="190" t="s">
        <v>140</v>
      </c>
      <c r="E348" s="191" t="s">
        <v>19</v>
      </c>
      <c r="F348" s="192" t="s">
        <v>420</v>
      </c>
      <c r="G348" s="189"/>
      <c r="H348" s="191" t="s">
        <v>19</v>
      </c>
      <c r="I348" s="193"/>
      <c r="J348" s="189"/>
      <c r="K348" s="189"/>
      <c r="L348" s="194"/>
      <c r="M348" s="195"/>
      <c r="N348" s="196"/>
      <c r="O348" s="196"/>
      <c r="P348" s="196"/>
      <c r="Q348" s="196"/>
      <c r="R348" s="196"/>
      <c r="S348" s="196"/>
      <c r="T348" s="197"/>
      <c r="AT348" s="198" t="s">
        <v>140</v>
      </c>
      <c r="AU348" s="198" t="s">
        <v>136</v>
      </c>
      <c r="AV348" s="13" t="s">
        <v>78</v>
      </c>
      <c r="AW348" s="13" t="s">
        <v>32</v>
      </c>
      <c r="AX348" s="13" t="s">
        <v>70</v>
      </c>
      <c r="AY348" s="198" t="s">
        <v>128</v>
      </c>
    </row>
    <row r="349" spans="2:51" s="13" customFormat="1" ht="12">
      <c r="B349" s="188"/>
      <c r="C349" s="189"/>
      <c r="D349" s="190" t="s">
        <v>140</v>
      </c>
      <c r="E349" s="191" t="s">
        <v>19</v>
      </c>
      <c r="F349" s="192" t="s">
        <v>142</v>
      </c>
      <c r="G349" s="189"/>
      <c r="H349" s="191" t="s">
        <v>19</v>
      </c>
      <c r="I349" s="193"/>
      <c r="J349" s="189"/>
      <c r="K349" s="189"/>
      <c r="L349" s="194"/>
      <c r="M349" s="195"/>
      <c r="N349" s="196"/>
      <c r="O349" s="196"/>
      <c r="P349" s="196"/>
      <c r="Q349" s="196"/>
      <c r="R349" s="196"/>
      <c r="S349" s="196"/>
      <c r="T349" s="197"/>
      <c r="AT349" s="198" t="s">
        <v>140</v>
      </c>
      <c r="AU349" s="198" t="s">
        <v>136</v>
      </c>
      <c r="AV349" s="13" t="s">
        <v>78</v>
      </c>
      <c r="AW349" s="13" t="s">
        <v>32</v>
      </c>
      <c r="AX349" s="13" t="s">
        <v>70</v>
      </c>
      <c r="AY349" s="198" t="s">
        <v>128</v>
      </c>
    </row>
    <row r="350" spans="2:51" s="14" customFormat="1" ht="12">
      <c r="B350" s="199"/>
      <c r="C350" s="200"/>
      <c r="D350" s="190" t="s">
        <v>140</v>
      </c>
      <c r="E350" s="201" t="s">
        <v>19</v>
      </c>
      <c r="F350" s="202" t="s">
        <v>421</v>
      </c>
      <c r="G350" s="200"/>
      <c r="H350" s="203">
        <v>2.815</v>
      </c>
      <c r="I350" s="204"/>
      <c r="J350" s="200"/>
      <c r="K350" s="200"/>
      <c r="L350" s="205"/>
      <c r="M350" s="206"/>
      <c r="N350" s="207"/>
      <c r="O350" s="207"/>
      <c r="P350" s="207"/>
      <c r="Q350" s="207"/>
      <c r="R350" s="207"/>
      <c r="S350" s="207"/>
      <c r="T350" s="208"/>
      <c r="AT350" s="209" t="s">
        <v>140</v>
      </c>
      <c r="AU350" s="209" t="s">
        <v>136</v>
      </c>
      <c r="AV350" s="14" t="s">
        <v>136</v>
      </c>
      <c r="AW350" s="14" t="s">
        <v>32</v>
      </c>
      <c r="AX350" s="14" t="s">
        <v>70</v>
      </c>
      <c r="AY350" s="209" t="s">
        <v>128</v>
      </c>
    </row>
    <row r="351" spans="2:51" s="13" customFormat="1" ht="12">
      <c r="B351" s="188"/>
      <c r="C351" s="189"/>
      <c r="D351" s="190" t="s">
        <v>140</v>
      </c>
      <c r="E351" s="191" t="s">
        <v>19</v>
      </c>
      <c r="F351" s="192" t="s">
        <v>144</v>
      </c>
      <c r="G351" s="189"/>
      <c r="H351" s="191" t="s">
        <v>19</v>
      </c>
      <c r="I351" s="193"/>
      <c r="J351" s="189"/>
      <c r="K351" s="189"/>
      <c r="L351" s="194"/>
      <c r="M351" s="195"/>
      <c r="N351" s="196"/>
      <c r="O351" s="196"/>
      <c r="P351" s="196"/>
      <c r="Q351" s="196"/>
      <c r="R351" s="196"/>
      <c r="S351" s="196"/>
      <c r="T351" s="197"/>
      <c r="AT351" s="198" t="s">
        <v>140</v>
      </c>
      <c r="AU351" s="198" t="s">
        <v>136</v>
      </c>
      <c r="AV351" s="13" t="s">
        <v>78</v>
      </c>
      <c r="AW351" s="13" t="s">
        <v>32</v>
      </c>
      <c r="AX351" s="13" t="s">
        <v>70</v>
      </c>
      <c r="AY351" s="198" t="s">
        <v>128</v>
      </c>
    </row>
    <row r="352" spans="2:51" s="14" customFormat="1" ht="12">
      <c r="B352" s="199"/>
      <c r="C352" s="200"/>
      <c r="D352" s="190" t="s">
        <v>140</v>
      </c>
      <c r="E352" s="201" t="s">
        <v>19</v>
      </c>
      <c r="F352" s="202" t="s">
        <v>422</v>
      </c>
      <c r="G352" s="200"/>
      <c r="H352" s="203">
        <v>3.23</v>
      </c>
      <c r="I352" s="204"/>
      <c r="J352" s="200"/>
      <c r="K352" s="200"/>
      <c r="L352" s="205"/>
      <c r="M352" s="206"/>
      <c r="N352" s="207"/>
      <c r="O352" s="207"/>
      <c r="P352" s="207"/>
      <c r="Q352" s="207"/>
      <c r="R352" s="207"/>
      <c r="S352" s="207"/>
      <c r="T352" s="208"/>
      <c r="AT352" s="209" t="s">
        <v>140</v>
      </c>
      <c r="AU352" s="209" t="s">
        <v>136</v>
      </c>
      <c r="AV352" s="14" t="s">
        <v>136</v>
      </c>
      <c r="AW352" s="14" t="s">
        <v>32</v>
      </c>
      <c r="AX352" s="14" t="s">
        <v>70</v>
      </c>
      <c r="AY352" s="209" t="s">
        <v>128</v>
      </c>
    </row>
    <row r="353" spans="2:51" s="13" customFormat="1" ht="12">
      <c r="B353" s="188"/>
      <c r="C353" s="189"/>
      <c r="D353" s="190" t="s">
        <v>140</v>
      </c>
      <c r="E353" s="191" t="s">
        <v>19</v>
      </c>
      <c r="F353" s="192" t="s">
        <v>146</v>
      </c>
      <c r="G353" s="189"/>
      <c r="H353" s="191" t="s">
        <v>19</v>
      </c>
      <c r="I353" s="193"/>
      <c r="J353" s="189"/>
      <c r="K353" s="189"/>
      <c r="L353" s="194"/>
      <c r="M353" s="195"/>
      <c r="N353" s="196"/>
      <c r="O353" s="196"/>
      <c r="P353" s="196"/>
      <c r="Q353" s="196"/>
      <c r="R353" s="196"/>
      <c r="S353" s="196"/>
      <c r="T353" s="197"/>
      <c r="AT353" s="198" t="s">
        <v>140</v>
      </c>
      <c r="AU353" s="198" t="s">
        <v>136</v>
      </c>
      <c r="AV353" s="13" t="s">
        <v>78</v>
      </c>
      <c r="AW353" s="13" t="s">
        <v>32</v>
      </c>
      <c r="AX353" s="13" t="s">
        <v>70</v>
      </c>
      <c r="AY353" s="198" t="s">
        <v>128</v>
      </c>
    </row>
    <row r="354" spans="2:51" s="14" customFormat="1" ht="12">
      <c r="B354" s="199"/>
      <c r="C354" s="200"/>
      <c r="D354" s="190" t="s">
        <v>140</v>
      </c>
      <c r="E354" s="201" t="s">
        <v>19</v>
      </c>
      <c r="F354" s="202" t="s">
        <v>423</v>
      </c>
      <c r="G354" s="200"/>
      <c r="H354" s="203">
        <v>3.288</v>
      </c>
      <c r="I354" s="204"/>
      <c r="J354" s="200"/>
      <c r="K354" s="200"/>
      <c r="L354" s="205"/>
      <c r="M354" s="206"/>
      <c r="N354" s="207"/>
      <c r="O354" s="207"/>
      <c r="P354" s="207"/>
      <c r="Q354" s="207"/>
      <c r="R354" s="207"/>
      <c r="S354" s="207"/>
      <c r="T354" s="208"/>
      <c r="AT354" s="209" t="s">
        <v>140</v>
      </c>
      <c r="AU354" s="209" t="s">
        <v>136</v>
      </c>
      <c r="AV354" s="14" t="s">
        <v>136</v>
      </c>
      <c r="AW354" s="14" t="s">
        <v>32</v>
      </c>
      <c r="AX354" s="14" t="s">
        <v>70</v>
      </c>
      <c r="AY354" s="209" t="s">
        <v>128</v>
      </c>
    </row>
    <row r="355" spans="2:51" s="16" customFormat="1" ht="12">
      <c r="B355" s="231"/>
      <c r="C355" s="232"/>
      <c r="D355" s="190" t="s">
        <v>140</v>
      </c>
      <c r="E355" s="233" t="s">
        <v>19</v>
      </c>
      <c r="F355" s="234" t="s">
        <v>424</v>
      </c>
      <c r="G355" s="232"/>
      <c r="H355" s="235">
        <v>9.333</v>
      </c>
      <c r="I355" s="236"/>
      <c r="J355" s="232"/>
      <c r="K355" s="232"/>
      <c r="L355" s="237"/>
      <c r="M355" s="238"/>
      <c r="N355" s="239"/>
      <c r="O355" s="239"/>
      <c r="P355" s="239"/>
      <c r="Q355" s="239"/>
      <c r="R355" s="239"/>
      <c r="S355" s="239"/>
      <c r="T355" s="240"/>
      <c r="AT355" s="241" t="s">
        <v>140</v>
      </c>
      <c r="AU355" s="241" t="s">
        <v>136</v>
      </c>
      <c r="AV355" s="16" t="s">
        <v>169</v>
      </c>
      <c r="AW355" s="16" t="s">
        <v>32</v>
      </c>
      <c r="AX355" s="16" t="s">
        <v>70</v>
      </c>
      <c r="AY355" s="241" t="s">
        <v>128</v>
      </c>
    </row>
    <row r="356" spans="2:51" s="14" customFormat="1" ht="12">
      <c r="B356" s="199"/>
      <c r="C356" s="200"/>
      <c r="D356" s="190" t="s">
        <v>140</v>
      </c>
      <c r="E356" s="201" t="s">
        <v>19</v>
      </c>
      <c r="F356" s="202" t="s">
        <v>425</v>
      </c>
      <c r="G356" s="200"/>
      <c r="H356" s="203">
        <v>0.933</v>
      </c>
      <c r="I356" s="204"/>
      <c r="J356" s="200"/>
      <c r="K356" s="200"/>
      <c r="L356" s="205"/>
      <c r="M356" s="206"/>
      <c r="N356" s="207"/>
      <c r="O356" s="207"/>
      <c r="P356" s="207"/>
      <c r="Q356" s="207"/>
      <c r="R356" s="207"/>
      <c r="S356" s="207"/>
      <c r="T356" s="208"/>
      <c r="AT356" s="209" t="s">
        <v>140</v>
      </c>
      <c r="AU356" s="209" t="s">
        <v>136</v>
      </c>
      <c r="AV356" s="14" t="s">
        <v>136</v>
      </c>
      <c r="AW356" s="14" t="s">
        <v>32</v>
      </c>
      <c r="AX356" s="14" t="s">
        <v>70</v>
      </c>
      <c r="AY356" s="209" t="s">
        <v>128</v>
      </c>
    </row>
    <row r="357" spans="2:51" s="15" customFormat="1" ht="12">
      <c r="B357" s="210"/>
      <c r="C357" s="211"/>
      <c r="D357" s="190" t="s">
        <v>140</v>
      </c>
      <c r="E357" s="212" t="s">
        <v>19</v>
      </c>
      <c r="F357" s="213" t="s">
        <v>148</v>
      </c>
      <c r="G357" s="211"/>
      <c r="H357" s="214">
        <v>10.266</v>
      </c>
      <c r="I357" s="215"/>
      <c r="J357" s="211"/>
      <c r="K357" s="211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140</v>
      </c>
      <c r="AU357" s="220" t="s">
        <v>136</v>
      </c>
      <c r="AV357" s="15" t="s">
        <v>135</v>
      </c>
      <c r="AW357" s="15" t="s">
        <v>32</v>
      </c>
      <c r="AX357" s="15" t="s">
        <v>78</v>
      </c>
      <c r="AY357" s="220" t="s">
        <v>128</v>
      </c>
    </row>
    <row r="358" spans="1:65" s="2" customFormat="1" ht="55.5" customHeight="1">
      <c r="A358" s="35"/>
      <c r="B358" s="36"/>
      <c r="C358" s="170" t="s">
        <v>426</v>
      </c>
      <c r="D358" s="170" t="s">
        <v>130</v>
      </c>
      <c r="E358" s="171" t="s">
        <v>427</v>
      </c>
      <c r="F358" s="172" t="s">
        <v>428</v>
      </c>
      <c r="G358" s="173" t="s">
        <v>218</v>
      </c>
      <c r="H358" s="174">
        <v>334.749</v>
      </c>
      <c r="I358" s="175"/>
      <c r="J358" s="176">
        <f>ROUND(I358*H358,2)</f>
        <v>0</v>
      </c>
      <c r="K358" s="172" t="s">
        <v>134</v>
      </c>
      <c r="L358" s="40"/>
      <c r="M358" s="177" t="s">
        <v>19</v>
      </c>
      <c r="N358" s="178" t="s">
        <v>42</v>
      </c>
      <c r="O358" s="65"/>
      <c r="P358" s="179">
        <f>O358*H358</f>
        <v>0</v>
      </c>
      <c r="Q358" s="179">
        <v>8E-05</v>
      </c>
      <c r="R358" s="179">
        <f>Q358*H358</f>
        <v>0.026779920000000006</v>
      </c>
      <c r="S358" s="179">
        <v>0</v>
      </c>
      <c r="T358" s="180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81" t="s">
        <v>135</v>
      </c>
      <c r="AT358" s="181" t="s">
        <v>130</v>
      </c>
      <c r="AU358" s="181" t="s">
        <v>136</v>
      </c>
      <c r="AY358" s="18" t="s">
        <v>128</v>
      </c>
      <c r="BE358" s="182">
        <f>IF(N358="základní",J358,0)</f>
        <v>0</v>
      </c>
      <c r="BF358" s="182">
        <f>IF(N358="snížená",J358,0)</f>
        <v>0</v>
      </c>
      <c r="BG358" s="182">
        <f>IF(N358="zákl. přenesená",J358,0)</f>
        <v>0</v>
      </c>
      <c r="BH358" s="182">
        <f>IF(N358="sníž. přenesená",J358,0)</f>
        <v>0</v>
      </c>
      <c r="BI358" s="182">
        <f>IF(N358="nulová",J358,0)</f>
        <v>0</v>
      </c>
      <c r="BJ358" s="18" t="s">
        <v>136</v>
      </c>
      <c r="BK358" s="182">
        <f>ROUND(I358*H358,2)</f>
        <v>0</v>
      </c>
      <c r="BL358" s="18" t="s">
        <v>135</v>
      </c>
      <c r="BM358" s="181" t="s">
        <v>429</v>
      </c>
    </row>
    <row r="359" spans="1:47" s="2" customFormat="1" ht="12">
      <c r="A359" s="35"/>
      <c r="B359" s="36"/>
      <c r="C359" s="37"/>
      <c r="D359" s="183" t="s">
        <v>138</v>
      </c>
      <c r="E359" s="37"/>
      <c r="F359" s="184" t="s">
        <v>430</v>
      </c>
      <c r="G359" s="37"/>
      <c r="H359" s="37"/>
      <c r="I359" s="185"/>
      <c r="J359" s="37"/>
      <c r="K359" s="37"/>
      <c r="L359" s="40"/>
      <c r="M359" s="186"/>
      <c r="N359" s="187"/>
      <c r="O359" s="65"/>
      <c r="P359" s="65"/>
      <c r="Q359" s="65"/>
      <c r="R359" s="65"/>
      <c r="S359" s="65"/>
      <c r="T359" s="66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T359" s="18" t="s">
        <v>138</v>
      </c>
      <c r="AU359" s="18" t="s">
        <v>136</v>
      </c>
    </row>
    <row r="360" spans="1:65" s="2" customFormat="1" ht="24.2" customHeight="1">
      <c r="A360" s="35"/>
      <c r="B360" s="36"/>
      <c r="C360" s="170" t="s">
        <v>431</v>
      </c>
      <c r="D360" s="170" t="s">
        <v>130</v>
      </c>
      <c r="E360" s="171" t="s">
        <v>432</v>
      </c>
      <c r="F360" s="172" t="s">
        <v>433</v>
      </c>
      <c r="G360" s="173" t="s">
        <v>236</v>
      </c>
      <c r="H360" s="174">
        <v>57.12</v>
      </c>
      <c r="I360" s="175"/>
      <c r="J360" s="176">
        <f>ROUND(I360*H360,2)</f>
        <v>0</v>
      </c>
      <c r="K360" s="172" t="s">
        <v>134</v>
      </c>
      <c r="L360" s="40"/>
      <c r="M360" s="177" t="s">
        <v>19</v>
      </c>
      <c r="N360" s="178" t="s">
        <v>42</v>
      </c>
      <c r="O360" s="65"/>
      <c r="P360" s="179">
        <f>O360*H360</f>
        <v>0</v>
      </c>
      <c r="Q360" s="179">
        <v>3E-05</v>
      </c>
      <c r="R360" s="179">
        <f>Q360*H360</f>
        <v>0.0017136</v>
      </c>
      <c r="S360" s="179">
        <v>0</v>
      </c>
      <c r="T360" s="180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81" t="s">
        <v>135</v>
      </c>
      <c r="AT360" s="181" t="s">
        <v>130</v>
      </c>
      <c r="AU360" s="181" t="s">
        <v>136</v>
      </c>
      <c r="AY360" s="18" t="s">
        <v>128</v>
      </c>
      <c r="BE360" s="182">
        <f>IF(N360="základní",J360,0)</f>
        <v>0</v>
      </c>
      <c r="BF360" s="182">
        <f>IF(N360="snížená",J360,0)</f>
        <v>0</v>
      </c>
      <c r="BG360" s="182">
        <f>IF(N360="zákl. přenesená",J360,0)</f>
        <v>0</v>
      </c>
      <c r="BH360" s="182">
        <f>IF(N360="sníž. přenesená",J360,0)</f>
        <v>0</v>
      </c>
      <c r="BI360" s="182">
        <f>IF(N360="nulová",J360,0)</f>
        <v>0</v>
      </c>
      <c r="BJ360" s="18" t="s">
        <v>136</v>
      </c>
      <c r="BK360" s="182">
        <f>ROUND(I360*H360,2)</f>
        <v>0</v>
      </c>
      <c r="BL360" s="18" t="s">
        <v>135</v>
      </c>
      <c r="BM360" s="181" t="s">
        <v>434</v>
      </c>
    </row>
    <row r="361" spans="1:47" s="2" customFormat="1" ht="12">
      <c r="A361" s="35"/>
      <c r="B361" s="36"/>
      <c r="C361" s="37"/>
      <c r="D361" s="183" t="s">
        <v>138</v>
      </c>
      <c r="E361" s="37"/>
      <c r="F361" s="184" t="s">
        <v>435</v>
      </c>
      <c r="G361" s="37"/>
      <c r="H361" s="37"/>
      <c r="I361" s="185"/>
      <c r="J361" s="37"/>
      <c r="K361" s="37"/>
      <c r="L361" s="40"/>
      <c r="M361" s="186"/>
      <c r="N361" s="187"/>
      <c r="O361" s="65"/>
      <c r="P361" s="65"/>
      <c r="Q361" s="65"/>
      <c r="R361" s="65"/>
      <c r="S361" s="65"/>
      <c r="T361" s="66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T361" s="18" t="s">
        <v>138</v>
      </c>
      <c r="AU361" s="18" t="s">
        <v>136</v>
      </c>
    </row>
    <row r="362" spans="2:51" s="13" customFormat="1" ht="12">
      <c r="B362" s="188"/>
      <c r="C362" s="189"/>
      <c r="D362" s="190" t="s">
        <v>140</v>
      </c>
      <c r="E362" s="191" t="s">
        <v>19</v>
      </c>
      <c r="F362" s="192" t="s">
        <v>142</v>
      </c>
      <c r="G362" s="189"/>
      <c r="H362" s="191" t="s">
        <v>19</v>
      </c>
      <c r="I362" s="193"/>
      <c r="J362" s="189"/>
      <c r="K362" s="189"/>
      <c r="L362" s="194"/>
      <c r="M362" s="195"/>
      <c r="N362" s="196"/>
      <c r="O362" s="196"/>
      <c r="P362" s="196"/>
      <c r="Q362" s="196"/>
      <c r="R362" s="196"/>
      <c r="S362" s="196"/>
      <c r="T362" s="197"/>
      <c r="AT362" s="198" t="s">
        <v>140</v>
      </c>
      <c r="AU362" s="198" t="s">
        <v>136</v>
      </c>
      <c r="AV362" s="13" t="s">
        <v>78</v>
      </c>
      <c r="AW362" s="13" t="s">
        <v>32</v>
      </c>
      <c r="AX362" s="13" t="s">
        <v>70</v>
      </c>
      <c r="AY362" s="198" t="s">
        <v>128</v>
      </c>
    </row>
    <row r="363" spans="2:51" s="14" customFormat="1" ht="12">
      <c r="B363" s="199"/>
      <c r="C363" s="200"/>
      <c r="D363" s="190" t="s">
        <v>140</v>
      </c>
      <c r="E363" s="201" t="s">
        <v>19</v>
      </c>
      <c r="F363" s="202" t="s">
        <v>436</v>
      </c>
      <c r="G363" s="200"/>
      <c r="H363" s="203">
        <v>17.33</v>
      </c>
      <c r="I363" s="204"/>
      <c r="J363" s="200"/>
      <c r="K363" s="200"/>
      <c r="L363" s="205"/>
      <c r="M363" s="206"/>
      <c r="N363" s="207"/>
      <c r="O363" s="207"/>
      <c r="P363" s="207"/>
      <c r="Q363" s="207"/>
      <c r="R363" s="207"/>
      <c r="S363" s="207"/>
      <c r="T363" s="208"/>
      <c r="AT363" s="209" t="s">
        <v>140</v>
      </c>
      <c r="AU363" s="209" t="s">
        <v>136</v>
      </c>
      <c r="AV363" s="14" t="s">
        <v>136</v>
      </c>
      <c r="AW363" s="14" t="s">
        <v>32</v>
      </c>
      <c r="AX363" s="14" t="s">
        <v>70</v>
      </c>
      <c r="AY363" s="209" t="s">
        <v>128</v>
      </c>
    </row>
    <row r="364" spans="2:51" s="14" customFormat="1" ht="12">
      <c r="B364" s="199"/>
      <c r="C364" s="200"/>
      <c r="D364" s="190" t="s">
        <v>140</v>
      </c>
      <c r="E364" s="201" t="s">
        <v>19</v>
      </c>
      <c r="F364" s="202" t="s">
        <v>437</v>
      </c>
      <c r="G364" s="200"/>
      <c r="H364" s="203">
        <v>-0.84</v>
      </c>
      <c r="I364" s="204"/>
      <c r="J364" s="200"/>
      <c r="K364" s="200"/>
      <c r="L364" s="205"/>
      <c r="M364" s="206"/>
      <c r="N364" s="207"/>
      <c r="O364" s="207"/>
      <c r="P364" s="207"/>
      <c r="Q364" s="207"/>
      <c r="R364" s="207"/>
      <c r="S364" s="207"/>
      <c r="T364" s="208"/>
      <c r="AT364" s="209" t="s">
        <v>140</v>
      </c>
      <c r="AU364" s="209" t="s">
        <v>136</v>
      </c>
      <c r="AV364" s="14" t="s">
        <v>136</v>
      </c>
      <c r="AW364" s="14" t="s">
        <v>32</v>
      </c>
      <c r="AX364" s="14" t="s">
        <v>70</v>
      </c>
      <c r="AY364" s="209" t="s">
        <v>128</v>
      </c>
    </row>
    <row r="365" spans="2:51" s="13" customFormat="1" ht="12">
      <c r="B365" s="188"/>
      <c r="C365" s="189"/>
      <c r="D365" s="190" t="s">
        <v>140</v>
      </c>
      <c r="E365" s="191" t="s">
        <v>19</v>
      </c>
      <c r="F365" s="192" t="s">
        <v>144</v>
      </c>
      <c r="G365" s="189"/>
      <c r="H365" s="191" t="s">
        <v>19</v>
      </c>
      <c r="I365" s="193"/>
      <c r="J365" s="189"/>
      <c r="K365" s="189"/>
      <c r="L365" s="194"/>
      <c r="M365" s="195"/>
      <c r="N365" s="196"/>
      <c r="O365" s="196"/>
      <c r="P365" s="196"/>
      <c r="Q365" s="196"/>
      <c r="R365" s="196"/>
      <c r="S365" s="196"/>
      <c r="T365" s="197"/>
      <c r="AT365" s="198" t="s">
        <v>140</v>
      </c>
      <c r="AU365" s="198" t="s">
        <v>136</v>
      </c>
      <c r="AV365" s="13" t="s">
        <v>78</v>
      </c>
      <c r="AW365" s="13" t="s">
        <v>32</v>
      </c>
      <c r="AX365" s="13" t="s">
        <v>70</v>
      </c>
      <c r="AY365" s="198" t="s">
        <v>128</v>
      </c>
    </row>
    <row r="366" spans="2:51" s="14" customFormat="1" ht="12">
      <c r="B366" s="199"/>
      <c r="C366" s="200"/>
      <c r="D366" s="190" t="s">
        <v>140</v>
      </c>
      <c r="E366" s="201" t="s">
        <v>19</v>
      </c>
      <c r="F366" s="202" t="s">
        <v>438</v>
      </c>
      <c r="G366" s="200"/>
      <c r="H366" s="203">
        <v>18.09</v>
      </c>
      <c r="I366" s="204"/>
      <c r="J366" s="200"/>
      <c r="K366" s="200"/>
      <c r="L366" s="205"/>
      <c r="M366" s="206"/>
      <c r="N366" s="207"/>
      <c r="O366" s="207"/>
      <c r="P366" s="207"/>
      <c r="Q366" s="207"/>
      <c r="R366" s="207"/>
      <c r="S366" s="207"/>
      <c r="T366" s="208"/>
      <c r="AT366" s="209" t="s">
        <v>140</v>
      </c>
      <c r="AU366" s="209" t="s">
        <v>136</v>
      </c>
      <c r="AV366" s="14" t="s">
        <v>136</v>
      </c>
      <c r="AW366" s="14" t="s">
        <v>32</v>
      </c>
      <c r="AX366" s="14" t="s">
        <v>70</v>
      </c>
      <c r="AY366" s="209" t="s">
        <v>128</v>
      </c>
    </row>
    <row r="367" spans="2:51" s="14" customFormat="1" ht="12">
      <c r="B367" s="199"/>
      <c r="C367" s="200"/>
      <c r="D367" s="190" t="s">
        <v>140</v>
      </c>
      <c r="E367" s="201" t="s">
        <v>19</v>
      </c>
      <c r="F367" s="202" t="s">
        <v>439</v>
      </c>
      <c r="G367" s="200"/>
      <c r="H367" s="203">
        <v>-1.37</v>
      </c>
      <c r="I367" s="204"/>
      <c r="J367" s="200"/>
      <c r="K367" s="200"/>
      <c r="L367" s="205"/>
      <c r="M367" s="206"/>
      <c r="N367" s="207"/>
      <c r="O367" s="207"/>
      <c r="P367" s="207"/>
      <c r="Q367" s="207"/>
      <c r="R367" s="207"/>
      <c r="S367" s="207"/>
      <c r="T367" s="208"/>
      <c r="AT367" s="209" t="s">
        <v>140</v>
      </c>
      <c r="AU367" s="209" t="s">
        <v>136</v>
      </c>
      <c r="AV367" s="14" t="s">
        <v>136</v>
      </c>
      <c r="AW367" s="14" t="s">
        <v>32</v>
      </c>
      <c r="AX367" s="14" t="s">
        <v>70</v>
      </c>
      <c r="AY367" s="209" t="s">
        <v>128</v>
      </c>
    </row>
    <row r="368" spans="2:51" s="13" customFormat="1" ht="12">
      <c r="B368" s="188"/>
      <c r="C368" s="189"/>
      <c r="D368" s="190" t="s">
        <v>140</v>
      </c>
      <c r="E368" s="191" t="s">
        <v>19</v>
      </c>
      <c r="F368" s="192" t="s">
        <v>146</v>
      </c>
      <c r="G368" s="189"/>
      <c r="H368" s="191" t="s">
        <v>19</v>
      </c>
      <c r="I368" s="193"/>
      <c r="J368" s="189"/>
      <c r="K368" s="189"/>
      <c r="L368" s="194"/>
      <c r="M368" s="195"/>
      <c r="N368" s="196"/>
      <c r="O368" s="196"/>
      <c r="P368" s="196"/>
      <c r="Q368" s="196"/>
      <c r="R368" s="196"/>
      <c r="S368" s="196"/>
      <c r="T368" s="197"/>
      <c r="AT368" s="198" t="s">
        <v>140</v>
      </c>
      <c r="AU368" s="198" t="s">
        <v>136</v>
      </c>
      <c r="AV368" s="13" t="s">
        <v>78</v>
      </c>
      <c r="AW368" s="13" t="s">
        <v>32</v>
      </c>
      <c r="AX368" s="13" t="s">
        <v>70</v>
      </c>
      <c r="AY368" s="198" t="s">
        <v>128</v>
      </c>
    </row>
    <row r="369" spans="2:51" s="14" customFormat="1" ht="12">
      <c r="B369" s="199"/>
      <c r="C369" s="200"/>
      <c r="D369" s="190" t="s">
        <v>140</v>
      </c>
      <c r="E369" s="201" t="s">
        <v>19</v>
      </c>
      <c r="F369" s="202" t="s">
        <v>440</v>
      </c>
      <c r="G369" s="200"/>
      <c r="H369" s="203">
        <v>23.91</v>
      </c>
      <c r="I369" s="204"/>
      <c r="J369" s="200"/>
      <c r="K369" s="200"/>
      <c r="L369" s="205"/>
      <c r="M369" s="206"/>
      <c r="N369" s="207"/>
      <c r="O369" s="207"/>
      <c r="P369" s="207"/>
      <c r="Q369" s="207"/>
      <c r="R369" s="207"/>
      <c r="S369" s="207"/>
      <c r="T369" s="208"/>
      <c r="AT369" s="209" t="s">
        <v>140</v>
      </c>
      <c r="AU369" s="209" t="s">
        <v>136</v>
      </c>
      <c r="AV369" s="14" t="s">
        <v>136</v>
      </c>
      <c r="AW369" s="14" t="s">
        <v>32</v>
      </c>
      <c r="AX369" s="14" t="s">
        <v>70</v>
      </c>
      <c r="AY369" s="209" t="s">
        <v>128</v>
      </c>
    </row>
    <row r="370" spans="2:51" s="15" customFormat="1" ht="12">
      <c r="B370" s="210"/>
      <c r="C370" s="211"/>
      <c r="D370" s="190" t="s">
        <v>140</v>
      </c>
      <c r="E370" s="212" t="s">
        <v>19</v>
      </c>
      <c r="F370" s="213" t="s">
        <v>148</v>
      </c>
      <c r="G370" s="211"/>
      <c r="H370" s="214">
        <v>57.12</v>
      </c>
      <c r="I370" s="215"/>
      <c r="J370" s="211"/>
      <c r="K370" s="211"/>
      <c r="L370" s="216"/>
      <c r="M370" s="217"/>
      <c r="N370" s="218"/>
      <c r="O370" s="218"/>
      <c r="P370" s="218"/>
      <c r="Q370" s="218"/>
      <c r="R370" s="218"/>
      <c r="S370" s="218"/>
      <c r="T370" s="219"/>
      <c r="AT370" s="220" t="s">
        <v>140</v>
      </c>
      <c r="AU370" s="220" t="s">
        <v>136</v>
      </c>
      <c r="AV370" s="15" t="s">
        <v>135</v>
      </c>
      <c r="AW370" s="15" t="s">
        <v>32</v>
      </c>
      <c r="AX370" s="15" t="s">
        <v>78</v>
      </c>
      <c r="AY370" s="220" t="s">
        <v>128</v>
      </c>
    </row>
    <row r="371" spans="1:65" s="2" customFormat="1" ht="24.2" customHeight="1">
      <c r="A371" s="35"/>
      <c r="B371" s="36"/>
      <c r="C371" s="221" t="s">
        <v>441</v>
      </c>
      <c r="D371" s="221" t="s">
        <v>195</v>
      </c>
      <c r="E371" s="222" t="s">
        <v>442</v>
      </c>
      <c r="F371" s="223" t="s">
        <v>443</v>
      </c>
      <c r="G371" s="224" t="s">
        <v>236</v>
      </c>
      <c r="H371" s="225">
        <v>62.832</v>
      </c>
      <c r="I371" s="226"/>
      <c r="J371" s="227">
        <f>ROUND(I371*H371,2)</f>
        <v>0</v>
      </c>
      <c r="K371" s="223" t="s">
        <v>134</v>
      </c>
      <c r="L371" s="228"/>
      <c r="M371" s="229" t="s">
        <v>19</v>
      </c>
      <c r="N371" s="230" t="s">
        <v>42</v>
      </c>
      <c r="O371" s="65"/>
      <c r="P371" s="179">
        <f>O371*H371</f>
        <v>0</v>
      </c>
      <c r="Q371" s="179">
        <v>0.0006</v>
      </c>
      <c r="R371" s="179">
        <f>Q371*H371</f>
        <v>0.037699199999999995</v>
      </c>
      <c r="S371" s="179">
        <v>0</v>
      </c>
      <c r="T371" s="180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81" t="s">
        <v>198</v>
      </c>
      <c r="AT371" s="181" t="s">
        <v>195</v>
      </c>
      <c r="AU371" s="181" t="s">
        <v>136</v>
      </c>
      <c r="AY371" s="18" t="s">
        <v>128</v>
      </c>
      <c r="BE371" s="182">
        <f>IF(N371="základní",J371,0)</f>
        <v>0</v>
      </c>
      <c r="BF371" s="182">
        <f>IF(N371="snížená",J371,0)</f>
        <v>0</v>
      </c>
      <c r="BG371" s="182">
        <f>IF(N371="zákl. přenesená",J371,0)</f>
        <v>0</v>
      </c>
      <c r="BH371" s="182">
        <f>IF(N371="sníž. přenesená",J371,0)</f>
        <v>0</v>
      </c>
      <c r="BI371" s="182">
        <f>IF(N371="nulová",J371,0)</f>
        <v>0</v>
      </c>
      <c r="BJ371" s="18" t="s">
        <v>136</v>
      </c>
      <c r="BK371" s="182">
        <f>ROUND(I371*H371,2)</f>
        <v>0</v>
      </c>
      <c r="BL371" s="18" t="s">
        <v>135</v>
      </c>
      <c r="BM371" s="181" t="s">
        <v>444</v>
      </c>
    </row>
    <row r="372" spans="2:51" s="14" customFormat="1" ht="12">
      <c r="B372" s="199"/>
      <c r="C372" s="200"/>
      <c r="D372" s="190" t="s">
        <v>140</v>
      </c>
      <c r="E372" s="201" t="s">
        <v>19</v>
      </c>
      <c r="F372" s="202" t="s">
        <v>445</v>
      </c>
      <c r="G372" s="200"/>
      <c r="H372" s="203">
        <v>62.832</v>
      </c>
      <c r="I372" s="204"/>
      <c r="J372" s="200"/>
      <c r="K372" s="200"/>
      <c r="L372" s="205"/>
      <c r="M372" s="206"/>
      <c r="N372" s="207"/>
      <c r="O372" s="207"/>
      <c r="P372" s="207"/>
      <c r="Q372" s="207"/>
      <c r="R372" s="207"/>
      <c r="S372" s="207"/>
      <c r="T372" s="208"/>
      <c r="AT372" s="209" t="s">
        <v>140</v>
      </c>
      <c r="AU372" s="209" t="s">
        <v>136</v>
      </c>
      <c r="AV372" s="14" t="s">
        <v>136</v>
      </c>
      <c r="AW372" s="14" t="s">
        <v>32</v>
      </c>
      <c r="AX372" s="14" t="s">
        <v>70</v>
      </c>
      <c r="AY372" s="209" t="s">
        <v>128</v>
      </c>
    </row>
    <row r="373" spans="2:51" s="15" customFormat="1" ht="12">
      <c r="B373" s="210"/>
      <c r="C373" s="211"/>
      <c r="D373" s="190" t="s">
        <v>140</v>
      </c>
      <c r="E373" s="212" t="s">
        <v>19</v>
      </c>
      <c r="F373" s="213" t="s">
        <v>148</v>
      </c>
      <c r="G373" s="211"/>
      <c r="H373" s="214">
        <v>62.832</v>
      </c>
      <c r="I373" s="215"/>
      <c r="J373" s="211"/>
      <c r="K373" s="211"/>
      <c r="L373" s="216"/>
      <c r="M373" s="217"/>
      <c r="N373" s="218"/>
      <c r="O373" s="218"/>
      <c r="P373" s="218"/>
      <c r="Q373" s="218"/>
      <c r="R373" s="218"/>
      <c r="S373" s="218"/>
      <c r="T373" s="219"/>
      <c r="AT373" s="220" t="s">
        <v>140</v>
      </c>
      <c r="AU373" s="220" t="s">
        <v>136</v>
      </c>
      <c r="AV373" s="15" t="s">
        <v>135</v>
      </c>
      <c r="AW373" s="15" t="s">
        <v>32</v>
      </c>
      <c r="AX373" s="15" t="s">
        <v>78</v>
      </c>
      <c r="AY373" s="220" t="s">
        <v>128</v>
      </c>
    </row>
    <row r="374" spans="1:65" s="2" customFormat="1" ht="24.2" customHeight="1">
      <c r="A374" s="35"/>
      <c r="B374" s="36"/>
      <c r="C374" s="170" t="s">
        <v>446</v>
      </c>
      <c r="D374" s="170" t="s">
        <v>130</v>
      </c>
      <c r="E374" s="171" t="s">
        <v>312</v>
      </c>
      <c r="F374" s="172" t="s">
        <v>313</v>
      </c>
      <c r="G374" s="173" t="s">
        <v>236</v>
      </c>
      <c r="H374" s="174">
        <v>461.03</v>
      </c>
      <c r="I374" s="175"/>
      <c r="J374" s="176">
        <f>ROUND(I374*H374,2)</f>
        <v>0</v>
      </c>
      <c r="K374" s="172" t="s">
        <v>134</v>
      </c>
      <c r="L374" s="40"/>
      <c r="M374" s="177" t="s">
        <v>19</v>
      </c>
      <c r="N374" s="178" t="s">
        <v>42</v>
      </c>
      <c r="O374" s="65"/>
      <c r="P374" s="179">
        <f>O374*H374</f>
        <v>0</v>
      </c>
      <c r="Q374" s="179">
        <v>0</v>
      </c>
      <c r="R374" s="179">
        <f>Q374*H374</f>
        <v>0</v>
      </c>
      <c r="S374" s="179">
        <v>0</v>
      </c>
      <c r="T374" s="180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1" t="s">
        <v>135</v>
      </c>
      <c r="AT374" s="181" t="s">
        <v>130</v>
      </c>
      <c r="AU374" s="181" t="s">
        <v>136</v>
      </c>
      <c r="AY374" s="18" t="s">
        <v>128</v>
      </c>
      <c r="BE374" s="182">
        <f>IF(N374="základní",J374,0)</f>
        <v>0</v>
      </c>
      <c r="BF374" s="182">
        <f>IF(N374="snížená",J374,0)</f>
        <v>0</v>
      </c>
      <c r="BG374" s="182">
        <f>IF(N374="zákl. přenesená",J374,0)</f>
        <v>0</v>
      </c>
      <c r="BH374" s="182">
        <f>IF(N374="sníž. přenesená",J374,0)</f>
        <v>0</v>
      </c>
      <c r="BI374" s="182">
        <f>IF(N374="nulová",J374,0)</f>
        <v>0</v>
      </c>
      <c r="BJ374" s="18" t="s">
        <v>136</v>
      </c>
      <c r="BK374" s="182">
        <f>ROUND(I374*H374,2)</f>
        <v>0</v>
      </c>
      <c r="BL374" s="18" t="s">
        <v>135</v>
      </c>
      <c r="BM374" s="181" t="s">
        <v>447</v>
      </c>
    </row>
    <row r="375" spans="1:47" s="2" customFormat="1" ht="12">
      <c r="A375" s="35"/>
      <c r="B375" s="36"/>
      <c r="C375" s="37"/>
      <c r="D375" s="183" t="s">
        <v>138</v>
      </c>
      <c r="E375" s="37"/>
      <c r="F375" s="184" t="s">
        <v>315</v>
      </c>
      <c r="G375" s="37"/>
      <c r="H375" s="37"/>
      <c r="I375" s="185"/>
      <c r="J375" s="37"/>
      <c r="K375" s="37"/>
      <c r="L375" s="40"/>
      <c r="M375" s="186"/>
      <c r="N375" s="187"/>
      <c r="O375" s="65"/>
      <c r="P375" s="65"/>
      <c r="Q375" s="65"/>
      <c r="R375" s="65"/>
      <c r="S375" s="65"/>
      <c r="T375" s="66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8" t="s">
        <v>138</v>
      </c>
      <c r="AU375" s="18" t="s">
        <v>136</v>
      </c>
    </row>
    <row r="376" spans="2:51" s="13" customFormat="1" ht="12">
      <c r="B376" s="188"/>
      <c r="C376" s="189"/>
      <c r="D376" s="190" t="s">
        <v>140</v>
      </c>
      <c r="E376" s="191" t="s">
        <v>19</v>
      </c>
      <c r="F376" s="192" t="s">
        <v>142</v>
      </c>
      <c r="G376" s="189"/>
      <c r="H376" s="191" t="s">
        <v>19</v>
      </c>
      <c r="I376" s="193"/>
      <c r="J376" s="189"/>
      <c r="K376" s="189"/>
      <c r="L376" s="194"/>
      <c r="M376" s="195"/>
      <c r="N376" s="196"/>
      <c r="O376" s="196"/>
      <c r="P376" s="196"/>
      <c r="Q376" s="196"/>
      <c r="R376" s="196"/>
      <c r="S376" s="196"/>
      <c r="T376" s="197"/>
      <c r="AT376" s="198" t="s">
        <v>140</v>
      </c>
      <c r="AU376" s="198" t="s">
        <v>136</v>
      </c>
      <c r="AV376" s="13" t="s">
        <v>78</v>
      </c>
      <c r="AW376" s="13" t="s">
        <v>32</v>
      </c>
      <c r="AX376" s="13" t="s">
        <v>70</v>
      </c>
      <c r="AY376" s="198" t="s">
        <v>128</v>
      </c>
    </row>
    <row r="377" spans="2:51" s="14" customFormat="1" ht="12">
      <c r="B377" s="199"/>
      <c r="C377" s="200"/>
      <c r="D377" s="190" t="s">
        <v>140</v>
      </c>
      <c r="E377" s="201" t="s">
        <v>19</v>
      </c>
      <c r="F377" s="202" t="s">
        <v>448</v>
      </c>
      <c r="G377" s="200"/>
      <c r="H377" s="203">
        <v>30.77</v>
      </c>
      <c r="I377" s="204"/>
      <c r="J377" s="200"/>
      <c r="K377" s="200"/>
      <c r="L377" s="205"/>
      <c r="M377" s="206"/>
      <c r="N377" s="207"/>
      <c r="O377" s="207"/>
      <c r="P377" s="207"/>
      <c r="Q377" s="207"/>
      <c r="R377" s="207"/>
      <c r="S377" s="207"/>
      <c r="T377" s="208"/>
      <c r="AT377" s="209" t="s">
        <v>140</v>
      </c>
      <c r="AU377" s="209" t="s">
        <v>136</v>
      </c>
      <c r="AV377" s="14" t="s">
        <v>136</v>
      </c>
      <c r="AW377" s="14" t="s">
        <v>32</v>
      </c>
      <c r="AX377" s="14" t="s">
        <v>70</v>
      </c>
      <c r="AY377" s="209" t="s">
        <v>128</v>
      </c>
    </row>
    <row r="378" spans="2:51" s="14" customFormat="1" ht="22.5">
      <c r="B378" s="199"/>
      <c r="C378" s="200"/>
      <c r="D378" s="190" t="s">
        <v>140</v>
      </c>
      <c r="E378" s="201" t="s">
        <v>19</v>
      </c>
      <c r="F378" s="202" t="s">
        <v>449</v>
      </c>
      <c r="G378" s="200"/>
      <c r="H378" s="203">
        <v>92.76</v>
      </c>
      <c r="I378" s="204"/>
      <c r="J378" s="200"/>
      <c r="K378" s="200"/>
      <c r="L378" s="205"/>
      <c r="M378" s="206"/>
      <c r="N378" s="207"/>
      <c r="O378" s="207"/>
      <c r="P378" s="207"/>
      <c r="Q378" s="207"/>
      <c r="R378" s="207"/>
      <c r="S378" s="207"/>
      <c r="T378" s="208"/>
      <c r="AT378" s="209" t="s">
        <v>140</v>
      </c>
      <c r="AU378" s="209" t="s">
        <v>136</v>
      </c>
      <c r="AV378" s="14" t="s">
        <v>136</v>
      </c>
      <c r="AW378" s="14" t="s">
        <v>32</v>
      </c>
      <c r="AX378" s="14" t="s">
        <v>70</v>
      </c>
      <c r="AY378" s="209" t="s">
        <v>128</v>
      </c>
    </row>
    <row r="379" spans="2:51" s="14" customFormat="1" ht="12">
      <c r="B379" s="199"/>
      <c r="C379" s="200"/>
      <c r="D379" s="190" t="s">
        <v>140</v>
      </c>
      <c r="E379" s="201" t="s">
        <v>19</v>
      </c>
      <c r="F379" s="202" t="s">
        <v>408</v>
      </c>
      <c r="G379" s="200"/>
      <c r="H379" s="203">
        <v>11.26</v>
      </c>
      <c r="I379" s="204"/>
      <c r="J379" s="200"/>
      <c r="K379" s="200"/>
      <c r="L379" s="205"/>
      <c r="M379" s="206"/>
      <c r="N379" s="207"/>
      <c r="O379" s="207"/>
      <c r="P379" s="207"/>
      <c r="Q379" s="207"/>
      <c r="R379" s="207"/>
      <c r="S379" s="207"/>
      <c r="T379" s="208"/>
      <c r="AT379" s="209" t="s">
        <v>140</v>
      </c>
      <c r="AU379" s="209" t="s">
        <v>136</v>
      </c>
      <c r="AV379" s="14" t="s">
        <v>136</v>
      </c>
      <c r="AW379" s="14" t="s">
        <v>32</v>
      </c>
      <c r="AX379" s="14" t="s">
        <v>70</v>
      </c>
      <c r="AY379" s="209" t="s">
        <v>128</v>
      </c>
    </row>
    <row r="380" spans="2:51" s="13" customFormat="1" ht="12">
      <c r="B380" s="188"/>
      <c r="C380" s="189"/>
      <c r="D380" s="190" t="s">
        <v>140</v>
      </c>
      <c r="E380" s="191" t="s">
        <v>19</v>
      </c>
      <c r="F380" s="192" t="s">
        <v>144</v>
      </c>
      <c r="G380" s="189"/>
      <c r="H380" s="191" t="s">
        <v>19</v>
      </c>
      <c r="I380" s="193"/>
      <c r="J380" s="189"/>
      <c r="K380" s="189"/>
      <c r="L380" s="194"/>
      <c r="M380" s="195"/>
      <c r="N380" s="196"/>
      <c r="O380" s="196"/>
      <c r="P380" s="196"/>
      <c r="Q380" s="196"/>
      <c r="R380" s="196"/>
      <c r="S380" s="196"/>
      <c r="T380" s="197"/>
      <c r="AT380" s="198" t="s">
        <v>140</v>
      </c>
      <c r="AU380" s="198" t="s">
        <v>136</v>
      </c>
      <c r="AV380" s="13" t="s">
        <v>78</v>
      </c>
      <c r="AW380" s="13" t="s">
        <v>32</v>
      </c>
      <c r="AX380" s="13" t="s">
        <v>70</v>
      </c>
      <c r="AY380" s="198" t="s">
        <v>128</v>
      </c>
    </row>
    <row r="381" spans="2:51" s="14" customFormat="1" ht="12">
      <c r="B381" s="199"/>
      <c r="C381" s="200"/>
      <c r="D381" s="190" t="s">
        <v>140</v>
      </c>
      <c r="E381" s="201" t="s">
        <v>19</v>
      </c>
      <c r="F381" s="202" t="s">
        <v>450</v>
      </c>
      <c r="G381" s="200"/>
      <c r="H381" s="203">
        <v>55.69</v>
      </c>
      <c r="I381" s="204"/>
      <c r="J381" s="200"/>
      <c r="K381" s="200"/>
      <c r="L381" s="205"/>
      <c r="M381" s="206"/>
      <c r="N381" s="207"/>
      <c r="O381" s="207"/>
      <c r="P381" s="207"/>
      <c r="Q381" s="207"/>
      <c r="R381" s="207"/>
      <c r="S381" s="207"/>
      <c r="T381" s="208"/>
      <c r="AT381" s="209" t="s">
        <v>140</v>
      </c>
      <c r="AU381" s="209" t="s">
        <v>136</v>
      </c>
      <c r="AV381" s="14" t="s">
        <v>136</v>
      </c>
      <c r="AW381" s="14" t="s">
        <v>32</v>
      </c>
      <c r="AX381" s="14" t="s">
        <v>70</v>
      </c>
      <c r="AY381" s="209" t="s">
        <v>128</v>
      </c>
    </row>
    <row r="382" spans="2:51" s="14" customFormat="1" ht="22.5">
      <c r="B382" s="199"/>
      <c r="C382" s="200"/>
      <c r="D382" s="190" t="s">
        <v>140</v>
      </c>
      <c r="E382" s="201" t="s">
        <v>19</v>
      </c>
      <c r="F382" s="202" t="s">
        <v>451</v>
      </c>
      <c r="G382" s="200"/>
      <c r="H382" s="203">
        <v>101.02</v>
      </c>
      <c r="I382" s="204"/>
      <c r="J382" s="200"/>
      <c r="K382" s="200"/>
      <c r="L382" s="205"/>
      <c r="M382" s="206"/>
      <c r="N382" s="207"/>
      <c r="O382" s="207"/>
      <c r="P382" s="207"/>
      <c r="Q382" s="207"/>
      <c r="R382" s="207"/>
      <c r="S382" s="207"/>
      <c r="T382" s="208"/>
      <c r="AT382" s="209" t="s">
        <v>140</v>
      </c>
      <c r="AU382" s="209" t="s">
        <v>136</v>
      </c>
      <c r="AV382" s="14" t="s">
        <v>136</v>
      </c>
      <c r="AW382" s="14" t="s">
        <v>32</v>
      </c>
      <c r="AX382" s="14" t="s">
        <v>70</v>
      </c>
      <c r="AY382" s="209" t="s">
        <v>128</v>
      </c>
    </row>
    <row r="383" spans="2:51" s="14" customFormat="1" ht="12">
      <c r="B383" s="199"/>
      <c r="C383" s="200"/>
      <c r="D383" s="190" t="s">
        <v>140</v>
      </c>
      <c r="E383" s="201" t="s">
        <v>19</v>
      </c>
      <c r="F383" s="202" t="s">
        <v>452</v>
      </c>
      <c r="G383" s="200"/>
      <c r="H383" s="203">
        <v>11.42</v>
      </c>
      <c r="I383" s="204"/>
      <c r="J383" s="200"/>
      <c r="K383" s="200"/>
      <c r="L383" s="205"/>
      <c r="M383" s="206"/>
      <c r="N383" s="207"/>
      <c r="O383" s="207"/>
      <c r="P383" s="207"/>
      <c r="Q383" s="207"/>
      <c r="R383" s="207"/>
      <c r="S383" s="207"/>
      <c r="T383" s="208"/>
      <c r="AT383" s="209" t="s">
        <v>140</v>
      </c>
      <c r="AU383" s="209" t="s">
        <v>136</v>
      </c>
      <c r="AV383" s="14" t="s">
        <v>136</v>
      </c>
      <c r="AW383" s="14" t="s">
        <v>32</v>
      </c>
      <c r="AX383" s="14" t="s">
        <v>70</v>
      </c>
      <c r="AY383" s="209" t="s">
        <v>128</v>
      </c>
    </row>
    <row r="384" spans="2:51" s="13" customFormat="1" ht="12">
      <c r="B384" s="188"/>
      <c r="C384" s="189"/>
      <c r="D384" s="190" t="s">
        <v>140</v>
      </c>
      <c r="E384" s="191" t="s">
        <v>19</v>
      </c>
      <c r="F384" s="192" t="s">
        <v>146</v>
      </c>
      <c r="G384" s="189"/>
      <c r="H384" s="191" t="s">
        <v>19</v>
      </c>
      <c r="I384" s="193"/>
      <c r="J384" s="189"/>
      <c r="K384" s="189"/>
      <c r="L384" s="194"/>
      <c r="M384" s="195"/>
      <c r="N384" s="196"/>
      <c r="O384" s="196"/>
      <c r="P384" s="196"/>
      <c r="Q384" s="196"/>
      <c r="R384" s="196"/>
      <c r="S384" s="196"/>
      <c r="T384" s="197"/>
      <c r="AT384" s="198" t="s">
        <v>140</v>
      </c>
      <c r="AU384" s="198" t="s">
        <v>136</v>
      </c>
      <c r="AV384" s="13" t="s">
        <v>78</v>
      </c>
      <c r="AW384" s="13" t="s">
        <v>32</v>
      </c>
      <c r="AX384" s="13" t="s">
        <v>70</v>
      </c>
      <c r="AY384" s="198" t="s">
        <v>128</v>
      </c>
    </row>
    <row r="385" spans="2:51" s="14" customFormat="1" ht="12">
      <c r="B385" s="199"/>
      <c r="C385" s="200"/>
      <c r="D385" s="190" t="s">
        <v>140</v>
      </c>
      <c r="E385" s="201" t="s">
        <v>19</v>
      </c>
      <c r="F385" s="202" t="s">
        <v>453</v>
      </c>
      <c r="G385" s="200"/>
      <c r="H385" s="203">
        <v>54.2</v>
      </c>
      <c r="I385" s="204"/>
      <c r="J385" s="200"/>
      <c r="K385" s="200"/>
      <c r="L385" s="205"/>
      <c r="M385" s="206"/>
      <c r="N385" s="207"/>
      <c r="O385" s="207"/>
      <c r="P385" s="207"/>
      <c r="Q385" s="207"/>
      <c r="R385" s="207"/>
      <c r="S385" s="207"/>
      <c r="T385" s="208"/>
      <c r="AT385" s="209" t="s">
        <v>140</v>
      </c>
      <c r="AU385" s="209" t="s">
        <v>136</v>
      </c>
      <c r="AV385" s="14" t="s">
        <v>136</v>
      </c>
      <c r="AW385" s="14" t="s">
        <v>32</v>
      </c>
      <c r="AX385" s="14" t="s">
        <v>70</v>
      </c>
      <c r="AY385" s="209" t="s">
        <v>128</v>
      </c>
    </row>
    <row r="386" spans="2:51" s="14" customFormat="1" ht="22.5">
      <c r="B386" s="199"/>
      <c r="C386" s="200"/>
      <c r="D386" s="190" t="s">
        <v>140</v>
      </c>
      <c r="E386" s="201" t="s">
        <v>19</v>
      </c>
      <c r="F386" s="202" t="s">
        <v>454</v>
      </c>
      <c r="G386" s="200"/>
      <c r="H386" s="203">
        <v>92.26</v>
      </c>
      <c r="I386" s="204"/>
      <c r="J386" s="200"/>
      <c r="K386" s="200"/>
      <c r="L386" s="205"/>
      <c r="M386" s="206"/>
      <c r="N386" s="207"/>
      <c r="O386" s="207"/>
      <c r="P386" s="207"/>
      <c r="Q386" s="207"/>
      <c r="R386" s="207"/>
      <c r="S386" s="207"/>
      <c r="T386" s="208"/>
      <c r="AT386" s="209" t="s">
        <v>140</v>
      </c>
      <c r="AU386" s="209" t="s">
        <v>136</v>
      </c>
      <c r="AV386" s="14" t="s">
        <v>136</v>
      </c>
      <c r="AW386" s="14" t="s">
        <v>32</v>
      </c>
      <c r="AX386" s="14" t="s">
        <v>70</v>
      </c>
      <c r="AY386" s="209" t="s">
        <v>128</v>
      </c>
    </row>
    <row r="387" spans="2:51" s="14" customFormat="1" ht="12">
      <c r="B387" s="199"/>
      <c r="C387" s="200"/>
      <c r="D387" s="190" t="s">
        <v>140</v>
      </c>
      <c r="E387" s="201" t="s">
        <v>19</v>
      </c>
      <c r="F387" s="202" t="s">
        <v>455</v>
      </c>
      <c r="G387" s="200"/>
      <c r="H387" s="203">
        <v>11.65</v>
      </c>
      <c r="I387" s="204"/>
      <c r="J387" s="200"/>
      <c r="K387" s="200"/>
      <c r="L387" s="205"/>
      <c r="M387" s="206"/>
      <c r="N387" s="207"/>
      <c r="O387" s="207"/>
      <c r="P387" s="207"/>
      <c r="Q387" s="207"/>
      <c r="R387" s="207"/>
      <c r="S387" s="207"/>
      <c r="T387" s="208"/>
      <c r="AT387" s="209" t="s">
        <v>140</v>
      </c>
      <c r="AU387" s="209" t="s">
        <v>136</v>
      </c>
      <c r="AV387" s="14" t="s">
        <v>136</v>
      </c>
      <c r="AW387" s="14" t="s">
        <v>32</v>
      </c>
      <c r="AX387" s="14" t="s">
        <v>70</v>
      </c>
      <c r="AY387" s="209" t="s">
        <v>128</v>
      </c>
    </row>
    <row r="388" spans="2:51" s="15" customFormat="1" ht="12">
      <c r="B388" s="210"/>
      <c r="C388" s="211"/>
      <c r="D388" s="190" t="s">
        <v>140</v>
      </c>
      <c r="E388" s="212" t="s">
        <v>19</v>
      </c>
      <c r="F388" s="213" t="s">
        <v>148</v>
      </c>
      <c r="G388" s="211"/>
      <c r="H388" s="214">
        <v>461.03</v>
      </c>
      <c r="I388" s="215"/>
      <c r="J388" s="211"/>
      <c r="K388" s="211"/>
      <c r="L388" s="216"/>
      <c r="M388" s="217"/>
      <c r="N388" s="218"/>
      <c r="O388" s="218"/>
      <c r="P388" s="218"/>
      <c r="Q388" s="218"/>
      <c r="R388" s="218"/>
      <c r="S388" s="218"/>
      <c r="T388" s="219"/>
      <c r="AT388" s="220" t="s">
        <v>140</v>
      </c>
      <c r="AU388" s="220" t="s">
        <v>136</v>
      </c>
      <c r="AV388" s="15" t="s">
        <v>135</v>
      </c>
      <c r="AW388" s="15" t="s">
        <v>32</v>
      </c>
      <c r="AX388" s="15" t="s">
        <v>78</v>
      </c>
      <c r="AY388" s="220" t="s">
        <v>128</v>
      </c>
    </row>
    <row r="389" spans="1:65" s="2" customFormat="1" ht="24.2" customHeight="1">
      <c r="A389" s="35"/>
      <c r="B389" s="36"/>
      <c r="C389" s="221" t="s">
        <v>456</v>
      </c>
      <c r="D389" s="221" t="s">
        <v>195</v>
      </c>
      <c r="E389" s="222" t="s">
        <v>318</v>
      </c>
      <c r="F389" s="223" t="s">
        <v>319</v>
      </c>
      <c r="G389" s="224" t="s">
        <v>236</v>
      </c>
      <c r="H389" s="225">
        <v>285.539</v>
      </c>
      <c r="I389" s="226"/>
      <c r="J389" s="227">
        <f>ROUND(I389*H389,2)</f>
        <v>0</v>
      </c>
      <c r="K389" s="223" t="s">
        <v>134</v>
      </c>
      <c r="L389" s="228"/>
      <c r="M389" s="229" t="s">
        <v>19</v>
      </c>
      <c r="N389" s="230" t="s">
        <v>42</v>
      </c>
      <c r="O389" s="65"/>
      <c r="P389" s="179">
        <f>O389*H389</f>
        <v>0</v>
      </c>
      <c r="Q389" s="179">
        <v>0.0001</v>
      </c>
      <c r="R389" s="179">
        <f>Q389*H389</f>
        <v>0.0285539</v>
      </c>
      <c r="S389" s="179">
        <v>0</v>
      </c>
      <c r="T389" s="180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81" t="s">
        <v>198</v>
      </c>
      <c r="AT389" s="181" t="s">
        <v>195</v>
      </c>
      <c r="AU389" s="181" t="s">
        <v>136</v>
      </c>
      <c r="AY389" s="18" t="s">
        <v>128</v>
      </c>
      <c r="BE389" s="182">
        <f>IF(N389="základní",J389,0)</f>
        <v>0</v>
      </c>
      <c r="BF389" s="182">
        <f>IF(N389="snížená",J389,0)</f>
        <v>0</v>
      </c>
      <c r="BG389" s="182">
        <f>IF(N389="zákl. přenesená",J389,0)</f>
        <v>0</v>
      </c>
      <c r="BH389" s="182">
        <f>IF(N389="sníž. přenesená",J389,0)</f>
        <v>0</v>
      </c>
      <c r="BI389" s="182">
        <f>IF(N389="nulová",J389,0)</f>
        <v>0</v>
      </c>
      <c r="BJ389" s="18" t="s">
        <v>136</v>
      </c>
      <c r="BK389" s="182">
        <f>ROUND(I389*H389,2)</f>
        <v>0</v>
      </c>
      <c r="BL389" s="18" t="s">
        <v>135</v>
      </c>
      <c r="BM389" s="181" t="s">
        <v>457</v>
      </c>
    </row>
    <row r="390" spans="2:51" s="13" customFormat="1" ht="12">
      <c r="B390" s="188"/>
      <c r="C390" s="189"/>
      <c r="D390" s="190" t="s">
        <v>140</v>
      </c>
      <c r="E390" s="191" t="s">
        <v>19</v>
      </c>
      <c r="F390" s="192" t="s">
        <v>142</v>
      </c>
      <c r="G390" s="189"/>
      <c r="H390" s="191" t="s">
        <v>19</v>
      </c>
      <c r="I390" s="193"/>
      <c r="J390" s="189"/>
      <c r="K390" s="189"/>
      <c r="L390" s="194"/>
      <c r="M390" s="195"/>
      <c r="N390" s="196"/>
      <c r="O390" s="196"/>
      <c r="P390" s="196"/>
      <c r="Q390" s="196"/>
      <c r="R390" s="196"/>
      <c r="S390" s="196"/>
      <c r="T390" s="197"/>
      <c r="AT390" s="198" t="s">
        <v>140</v>
      </c>
      <c r="AU390" s="198" t="s">
        <v>136</v>
      </c>
      <c r="AV390" s="13" t="s">
        <v>78</v>
      </c>
      <c r="AW390" s="13" t="s">
        <v>32</v>
      </c>
      <c r="AX390" s="13" t="s">
        <v>70</v>
      </c>
      <c r="AY390" s="198" t="s">
        <v>128</v>
      </c>
    </row>
    <row r="391" spans="2:51" s="14" customFormat="1" ht="12">
      <c r="B391" s="199"/>
      <c r="C391" s="200"/>
      <c r="D391" s="190" t="s">
        <v>140</v>
      </c>
      <c r="E391" s="201" t="s">
        <v>19</v>
      </c>
      <c r="F391" s="202" t="s">
        <v>448</v>
      </c>
      <c r="G391" s="200"/>
      <c r="H391" s="203">
        <v>30.77</v>
      </c>
      <c r="I391" s="204"/>
      <c r="J391" s="200"/>
      <c r="K391" s="200"/>
      <c r="L391" s="205"/>
      <c r="M391" s="206"/>
      <c r="N391" s="207"/>
      <c r="O391" s="207"/>
      <c r="P391" s="207"/>
      <c r="Q391" s="207"/>
      <c r="R391" s="207"/>
      <c r="S391" s="207"/>
      <c r="T391" s="208"/>
      <c r="AT391" s="209" t="s">
        <v>140</v>
      </c>
      <c r="AU391" s="209" t="s">
        <v>136</v>
      </c>
      <c r="AV391" s="14" t="s">
        <v>136</v>
      </c>
      <c r="AW391" s="14" t="s">
        <v>32</v>
      </c>
      <c r="AX391" s="14" t="s">
        <v>70</v>
      </c>
      <c r="AY391" s="209" t="s">
        <v>128</v>
      </c>
    </row>
    <row r="392" spans="2:51" s="14" customFormat="1" ht="22.5">
      <c r="B392" s="199"/>
      <c r="C392" s="200"/>
      <c r="D392" s="190" t="s">
        <v>140</v>
      </c>
      <c r="E392" s="201" t="s">
        <v>19</v>
      </c>
      <c r="F392" s="202" t="s">
        <v>407</v>
      </c>
      <c r="G392" s="200"/>
      <c r="H392" s="203">
        <v>46.38</v>
      </c>
      <c r="I392" s="204"/>
      <c r="J392" s="200"/>
      <c r="K392" s="200"/>
      <c r="L392" s="205"/>
      <c r="M392" s="206"/>
      <c r="N392" s="207"/>
      <c r="O392" s="207"/>
      <c r="P392" s="207"/>
      <c r="Q392" s="207"/>
      <c r="R392" s="207"/>
      <c r="S392" s="207"/>
      <c r="T392" s="208"/>
      <c r="AT392" s="209" t="s">
        <v>140</v>
      </c>
      <c r="AU392" s="209" t="s">
        <v>136</v>
      </c>
      <c r="AV392" s="14" t="s">
        <v>136</v>
      </c>
      <c r="AW392" s="14" t="s">
        <v>32</v>
      </c>
      <c r="AX392" s="14" t="s">
        <v>70</v>
      </c>
      <c r="AY392" s="209" t="s">
        <v>128</v>
      </c>
    </row>
    <row r="393" spans="2:51" s="13" customFormat="1" ht="12">
      <c r="B393" s="188"/>
      <c r="C393" s="189"/>
      <c r="D393" s="190" t="s">
        <v>140</v>
      </c>
      <c r="E393" s="191" t="s">
        <v>19</v>
      </c>
      <c r="F393" s="192" t="s">
        <v>144</v>
      </c>
      <c r="G393" s="189"/>
      <c r="H393" s="191" t="s">
        <v>19</v>
      </c>
      <c r="I393" s="193"/>
      <c r="J393" s="189"/>
      <c r="K393" s="189"/>
      <c r="L393" s="194"/>
      <c r="M393" s="195"/>
      <c r="N393" s="196"/>
      <c r="O393" s="196"/>
      <c r="P393" s="196"/>
      <c r="Q393" s="196"/>
      <c r="R393" s="196"/>
      <c r="S393" s="196"/>
      <c r="T393" s="197"/>
      <c r="AT393" s="198" t="s">
        <v>140</v>
      </c>
      <c r="AU393" s="198" t="s">
        <v>136</v>
      </c>
      <c r="AV393" s="13" t="s">
        <v>78</v>
      </c>
      <c r="AW393" s="13" t="s">
        <v>32</v>
      </c>
      <c r="AX393" s="13" t="s">
        <v>70</v>
      </c>
      <c r="AY393" s="198" t="s">
        <v>128</v>
      </c>
    </row>
    <row r="394" spans="2:51" s="14" customFormat="1" ht="12">
      <c r="B394" s="199"/>
      <c r="C394" s="200"/>
      <c r="D394" s="190" t="s">
        <v>140</v>
      </c>
      <c r="E394" s="201" t="s">
        <v>19</v>
      </c>
      <c r="F394" s="202" t="s">
        <v>450</v>
      </c>
      <c r="G394" s="200"/>
      <c r="H394" s="203">
        <v>55.69</v>
      </c>
      <c r="I394" s="204"/>
      <c r="J394" s="200"/>
      <c r="K394" s="200"/>
      <c r="L394" s="205"/>
      <c r="M394" s="206"/>
      <c r="N394" s="207"/>
      <c r="O394" s="207"/>
      <c r="P394" s="207"/>
      <c r="Q394" s="207"/>
      <c r="R394" s="207"/>
      <c r="S394" s="207"/>
      <c r="T394" s="208"/>
      <c r="AT394" s="209" t="s">
        <v>140</v>
      </c>
      <c r="AU394" s="209" t="s">
        <v>136</v>
      </c>
      <c r="AV394" s="14" t="s">
        <v>136</v>
      </c>
      <c r="AW394" s="14" t="s">
        <v>32</v>
      </c>
      <c r="AX394" s="14" t="s">
        <v>70</v>
      </c>
      <c r="AY394" s="209" t="s">
        <v>128</v>
      </c>
    </row>
    <row r="395" spans="2:51" s="14" customFormat="1" ht="22.5">
      <c r="B395" s="199"/>
      <c r="C395" s="200"/>
      <c r="D395" s="190" t="s">
        <v>140</v>
      </c>
      <c r="E395" s="201" t="s">
        <v>19</v>
      </c>
      <c r="F395" s="202" t="s">
        <v>409</v>
      </c>
      <c r="G395" s="200"/>
      <c r="H395" s="203">
        <v>50.51</v>
      </c>
      <c r="I395" s="204"/>
      <c r="J395" s="200"/>
      <c r="K395" s="200"/>
      <c r="L395" s="205"/>
      <c r="M395" s="206"/>
      <c r="N395" s="207"/>
      <c r="O395" s="207"/>
      <c r="P395" s="207"/>
      <c r="Q395" s="207"/>
      <c r="R395" s="207"/>
      <c r="S395" s="207"/>
      <c r="T395" s="208"/>
      <c r="AT395" s="209" t="s">
        <v>140</v>
      </c>
      <c r="AU395" s="209" t="s">
        <v>136</v>
      </c>
      <c r="AV395" s="14" t="s">
        <v>136</v>
      </c>
      <c r="AW395" s="14" t="s">
        <v>32</v>
      </c>
      <c r="AX395" s="14" t="s">
        <v>70</v>
      </c>
      <c r="AY395" s="209" t="s">
        <v>128</v>
      </c>
    </row>
    <row r="396" spans="2:51" s="13" customFormat="1" ht="12">
      <c r="B396" s="188"/>
      <c r="C396" s="189"/>
      <c r="D396" s="190" t="s">
        <v>140</v>
      </c>
      <c r="E396" s="191" t="s">
        <v>19</v>
      </c>
      <c r="F396" s="192" t="s">
        <v>146</v>
      </c>
      <c r="G396" s="189"/>
      <c r="H396" s="191" t="s">
        <v>19</v>
      </c>
      <c r="I396" s="193"/>
      <c r="J396" s="189"/>
      <c r="K396" s="189"/>
      <c r="L396" s="194"/>
      <c r="M396" s="195"/>
      <c r="N396" s="196"/>
      <c r="O396" s="196"/>
      <c r="P396" s="196"/>
      <c r="Q396" s="196"/>
      <c r="R396" s="196"/>
      <c r="S396" s="196"/>
      <c r="T396" s="197"/>
      <c r="AT396" s="198" t="s">
        <v>140</v>
      </c>
      <c r="AU396" s="198" t="s">
        <v>136</v>
      </c>
      <c r="AV396" s="13" t="s">
        <v>78</v>
      </c>
      <c r="AW396" s="13" t="s">
        <v>32</v>
      </c>
      <c r="AX396" s="13" t="s">
        <v>70</v>
      </c>
      <c r="AY396" s="198" t="s">
        <v>128</v>
      </c>
    </row>
    <row r="397" spans="2:51" s="14" customFormat="1" ht="12">
      <c r="B397" s="199"/>
      <c r="C397" s="200"/>
      <c r="D397" s="190" t="s">
        <v>140</v>
      </c>
      <c r="E397" s="201" t="s">
        <v>19</v>
      </c>
      <c r="F397" s="202" t="s">
        <v>453</v>
      </c>
      <c r="G397" s="200"/>
      <c r="H397" s="203">
        <v>54.2</v>
      </c>
      <c r="I397" s="204"/>
      <c r="J397" s="200"/>
      <c r="K397" s="200"/>
      <c r="L397" s="205"/>
      <c r="M397" s="206"/>
      <c r="N397" s="207"/>
      <c r="O397" s="207"/>
      <c r="P397" s="207"/>
      <c r="Q397" s="207"/>
      <c r="R397" s="207"/>
      <c r="S397" s="207"/>
      <c r="T397" s="208"/>
      <c r="AT397" s="209" t="s">
        <v>140</v>
      </c>
      <c r="AU397" s="209" t="s">
        <v>136</v>
      </c>
      <c r="AV397" s="14" t="s">
        <v>136</v>
      </c>
      <c r="AW397" s="14" t="s">
        <v>32</v>
      </c>
      <c r="AX397" s="14" t="s">
        <v>70</v>
      </c>
      <c r="AY397" s="209" t="s">
        <v>128</v>
      </c>
    </row>
    <row r="398" spans="2:51" s="14" customFormat="1" ht="22.5">
      <c r="B398" s="199"/>
      <c r="C398" s="200"/>
      <c r="D398" s="190" t="s">
        <v>140</v>
      </c>
      <c r="E398" s="201" t="s">
        <v>19</v>
      </c>
      <c r="F398" s="202" t="s">
        <v>411</v>
      </c>
      <c r="G398" s="200"/>
      <c r="H398" s="203">
        <v>46.33</v>
      </c>
      <c r="I398" s="204"/>
      <c r="J398" s="200"/>
      <c r="K398" s="200"/>
      <c r="L398" s="205"/>
      <c r="M398" s="206"/>
      <c r="N398" s="207"/>
      <c r="O398" s="207"/>
      <c r="P398" s="207"/>
      <c r="Q398" s="207"/>
      <c r="R398" s="207"/>
      <c r="S398" s="207"/>
      <c r="T398" s="208"/>
      <c r="AT398" s="209" t="s">
        <v>140</v>
      </c>
      <c r="AU398" s="209" t="s">
        <v>136</v>
      </c>
      <c r="AV398" s="14" t="s">
        <v>136</v>
      </c>
      <c r="AW398" s="14" t="s">
        <v>32</v>
      </c>
      <c r="AX398" s="14" t="s">
        <v>70</v>
      </c>
      <c r="AY398" s="209" t="s">
        <v>128</v>
      </c>
    </row>
    <row r="399" spans="2:51" s="13" customFormat="1" ht="12">
      <c r="B399" s="188"/>
      <c r="C399" s="189"/>
      <c r="D399" s="190" t="s">
        <v>140</v>
      </c>
      <c r="E399" s="191" t="s">
        <v>19</v>
      </c>
      <c r="F399" s="192" t="s">
        <v>458</v>
      </c>
      <c r="G399" s="189"/>
      <c r="H399" s="191" t="s">
        <v>19</v>
      </c>
      <c r="I399" s="193"/>
      <c r="J399" s="189"/>
      <c r="K399" s="189"/>
      <c r="L399" s="194"/>
      <c r="M399" s="195"/>
      <c r="N399" s="196"/>
      <c r="O399" s="196"/>
      <c r="P399" s="196"/>
      <c r="Q399" s="196"/>
      <c r="R399" s="196"/>
      <c r="S399" s="196"/>
      <c r="T399" s="197"/>
      <c r="AT399" s="198" t="s">
        <v>140</v>
      </c>
      <c r="AU399" s="198" t="s">
        <v>136</v>
      </c>
      <c r="AV399" s="13" t="s">
        <v>78</v>
      </c>
      <c r="AW399" s="13" t="s">
        <v>32</v>
      </c>
      <c r="AX399" s="13" t="s">
        <v>70</v>
      </c>
      <c r="AY399" s="198" t="s">
        <v>128</v>
      </c>
    </row>
    <row r="400" spans="2:51" s="14" customFormat="1" ht="12">
      <c r="B400" s="199"/>
      <c r="C400" s="200"/>
      <c r="D400" s="190" t="s">
        <v>140</v>
      </c>
      <c r="E400" s="201" t="s">
        <v>19</v>
      </c>
      <c r="F400" s="202" t="s">
        <v>459</v>
      </c>
      <c r="G400" s="200"/>
      <c r="H400" s="203">
        <v>-36.66</v>
      </c>
      <c r="I400" s="204"/>
      <c r="J400" s="200"/>
      <c r="K400" s="200"/>
      <c r="L400" s="205"/>
      <c r="M400" s="206"/>
      <c r="N400" s="207"/>
      <c r="O400" s="207"/>
      <c r="P400" s="207"/>
      <c r="Q400" s="207"/>
      <c r="R400" s="207"/>
      <c r="S400" s="207"/>
      <c r="T400" s="208"/>
      <c r="AT400" s="209" t="s">
        <v>140</v>
      </c>
      <c r="AU400" s="209" t="s">
        <v>136</v>
      </c>
      <c r="AV400" s="14" t="s">
        <v>136</v>
      </c>
      <c r="AW400" s="14" t="s">
        <v>32</v>
      </c>
      <c r="AX400" s="14" t="s">
        <v>70</v>
      </c>
      <c r="AY400" s="209" t="s">
        <v>128</v>
      </c>
    </row>
    <row r="401" spans="2:51" s="16" customFormat="1" ht="12">
      <c r="B401" s="231"/>
      <c r="C401" s="232"/>
      <c r="D401" s="190" t="s">
        <v>140</v>
      </c>
      <c r="E401" s="233" t="s">
        <v>19</v>
      </c>
      <c r="F401" s="234" t="s">
        <v>424</v>
      </c>
      <c r="G401" s="232"/>
      <c r="H401" s="235">
        <v>247.22</v>
      </c>
      <c r="I401" s="236"/>
      <c r="J401" s="232"/>
      <c r="K401" s="232"/>
      <c r="L401" s="237"/>
      <c r="M401" s="238"/>
      <c r="N401" s="239"/>
      <c r="O401" s="239"/>
      <c r="P401" s="239"/>
      <c r="Q401" s="239"/>
      <c r="R401" s="239"/>
      <c r="S401" s="239"/>
      <c r="T401" s="240"/>
      <c r="AT401" s="241" t="s">
        <v>140</v>
      </c>
      <c r="AU401" s="241" t="s">
        <v>136</v>
      </c>
      <c r="AV401" s="16" t="s">
        <v>169</v>
      </c>
      <c r="AW401" s="16" t="s">
        <v>32</v>
      </c>
      <c r="AX401" s="16" t="s">
        <v>70</v>
      </c>
      <c r="AY401" s="241" t="s">
        <v>128</v>
      </c>
    </row>
    <row r="402" spans="2:51" s="14" customFormat="1" ht="12">
      <c r="B402" s="199"/>
      <c r="C402" s="200"/>
      <c r="D402" s="190" t="s">
        <v>140</v>
      </c>
      <c r="E402" s="201" t="s">
        <v>19</v>
      </c>
      <c r="F402" s="202" t="s">
        <v>460</v>
      </c>
      <c r="G402" s="200"/>
      <c r="H402" s="203">
        <v>24.722</v>
      </c>
      <c r="I402" s="204"/>
      <c r="J402" s="200"/>
      <c r="K402" s="200"/>
      <c r="L402" s="205"/>
      <c r="M402" s="206"/>
      <c r="N402" s="207"/>
      <c r="O402" s="207"/>
      <c r="P402" s="207"/>
      <c r="Q402" s="207"/>
      <c r="R402" s="207"/>
      <c r="S402" s="207"/>
      <c r="T402" s="208"/>
      <c r="AT402" s="209" t="s">
        <v>140</v>
      </c>
      <c r="AU402" s="209" t="s">
        <v>136</v>
      </c>
      <c r="AV402" s="14" t="s">
        <v>136</v>
      </c>
      <c r="AW402" s="14" t="s">
        <v>32</v>
      </c>
      <c r="AX402" s="14" t="s">
        <v>70</v>
      </c>
      <c r="AY402" s="209" t="s">
        <v>128</v>
      </c>
    </row>
    <row r="403" spans="2:51" s="15" customFormat="1" ht="12">
      <c r="B403" s="210"/>
      <c r="C403" s="211"/>
      <c r="D403" s="190" t="s">
        <v>140</v>
      </c>
      <c r="E403" s="212" t="s">
        <v>19</v>
      </c>
      <c r="F403" s="213" t="s">
        <v>148</v>
      </c>
      <c r="G403" s="211"/>
      <c r="H403" s="214">
        <v>271.942</v>
      </c>
      <c r="I403" s="215"/>
      <c r="J403" s="211"/>
      <c r="K403" s="211"/>
      <c r="L403" s="216"/>
      <c r="M403" s="217"/>
      <c r="N403" s="218"/>
      <c r="O403" s="218"/>
      <c r="P403" s="218"/>
      <c r="Q403" s="218"/>
      <c r="R403" s="218"/>
      <c r="S403" s="218"/>
      <c r="T403" s="219"/>
      <c r="AT403" s="220" t="s">
        <v>140</v>
      </c>
      <c r="AU403" s="220" t="s">
        <v>136</v>
      </c>
      <c r="AV403" s="15" t="s">
        <v>135</v>
      </c>
      <c r="AW403" s="15" t="s">
        <v>32</v>
      </c>
      <c r="AX403" s="15" t="s">
        <v>78</v>
      </c>
      <c r="AY403" s="220" t="s">
        <v>128</v>
      </c>
    </row>
    <row r="404" spans="2:51" s="14" customFormat="1" ht="12">
      <c r="B404" s="199"/>
      <c r="C404" s="200"/>
      <c r="D404" s="190" t="s">
        <v>140</v>
      </c>
      <c r="E404" s="200"/>
      <c r="F404" s="202" t="s">
        <v>461</v>
      </c>
      <c r="G404" s="200"/>
      <c r="H404" s="203">
        <v>285.539</v>
      </c>
      <c r="I404" s="204"/>
      <c r="J404" s="200"/>
      <c r="K404" s="200"/>
      <c r="L404" s="205"/>
      <c r="M404" s="206"/>
      <c r="N404" s="207"/>
      <c r="O404" s="207"/>
      <c r="P404" s="207"/>
      <c r="Q404" s="207"/>
      <c r="R404" s="207"/>
      <c r="S404" s="207"/>
      <c r="T404" s="208"/>
      <c r="AT404" s="209" t="s">
        <v>140</v>
      </c>
      <c r="AU404" s="209" t="s">
        <v>136</v>
      </c>
      <c r="AV404" s="14" t="s">
        <v>136</v>
      </c>
      <c r="AW404" s="14" t="s">
        <v>4</v>
      </c>
      <c r="AX404" s="14" t="s">
        <v>78</v>
      </c>
      <c r="AY404" s="209" t="s">
        <v>128</v>
      </c>
    </row>
    <row r="405" spans="1:65" s="2" customFormat="1" ht="24.2" customHeight="1">
      <c r="A405" s="35"/>
      <c r="B405" s="36"/>
      <c r="C405" s="221" t="s">
        <v>462</v>
      </c>
      <c r="D405" s="221" t="s">
        <v>195</v>
      </c>
      <c r="E405" s="222" t="s">
        <v>463</v>
      </c>
      <c r="F405" s="223" t="s">
        <v>464</v>
      </c>
      <c r="G405" s="224" t="s">
        <v>236</v>
      </c>
      <c r="H405" s="225">
        <v>165.188</v>
      </c>
      <c r="I405" s="226"/>
      <c r="J405" s="227">
        <f>ROUND(I405*H405,2)</f>
        <v>0</v>
      </c>
      <c r="K405" s="223" t="s">
        <v>134</v>
      </c>
      <c r="L405" s="228"/>
      <c r="M405" s="229" t="s">
        <v>19</v>
      </c>
      <c r="N405" s="230" t="s">
        <v>42</v>
      </c>
      <c r="O405" s="65"/>
      <c r="P405" s="179">
        <f>O405*H405</f>
        <v>0</v>
      </c>
      <c r="Q405" s="179">
        <v>4E-05</v>
      </c>
      <c r="R405" s="179">
        <f>Q405*H405</f>
        <v>0.00660752</v>
      </c>
      <c r="S405" s="179">
        <v>0</v>
      </c>
      <c r="T405" s="180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81" t="s">
        <v>198</v>
      </c>
      <c r="AT405" s="181" t="s">
        <v>195</v>
      </c>
      <c r="AU405" s="181" t="s">
        <v>136</v>
      </c>
      <c r="AY405" s="18" t="s">
        <v>128</v>
      </c>
      <c r="BE405" s="182">
        <f>IF(N405="základní",J405,0)</f>
        <v>0</v>
      </c>
      <c r="BF405" s="182">
        <f>IF(N405="snížená",J405,0)</f>
        <v>0</v>
      </c>
      <c r="BG405" s="182">
        <f>IF(N405="zákl. přenesená",J405,0)</f>
        <v>0</v>
      </c>
      <c r="BH405" s="182">
        <f>IF(N405="sníž. přenesená",J405,0)</f>
        <v>0</v>
      </c>
      <c r="BI405" s="182">
        <f>IF(N405="nulová",J405,0)</f>
        <v>0</v>
      </c>
      <c r="BJ405" s="18" t="s">
        <v>136</v>
      </c>
      <c r="BK405" s="182">
        <f>ROUND(I405*H405,2)</f>
        <v>0</v>
      </c>
      <c r="BL405" s="18" t="s">
        <v>135</v>
      </c>
      <c r="BM405" s="181" t="s">
        <v>465</v>
      </c>
    </row>
    <row r="406" spans="2:51" s="13" customFormat="1" ht="12">
      <c r="B406" s="188"/>
      <c r="C406" s="189"/>
      <c r="D406" s="190" t="s">
        <v>140</v>
      </c>
      <c r="E406" s="191" t="s">
        <v>19</v>
      </c>
      <c r="F406" s="192" t="s">
        <v>142</v>
      </c>
      <c r="G406" s="189"/>
      <c r="H406" s="191" t="s">
        <v>19</v>
      </c>
      <c r="I406" s="193"/>
      <c r="J406" s="189"/>
      <c r="K406" s="189"/>
      <c r="L406" s="194"/>
      <c r="M406" s="195"/>
      <c r="N406" s="196"/>
      <c r="O406" s="196"/>
      <c r="P406" s="196"/>
      <c r="Q406" s="196"/>
      <c r="R406" s="196"/>
      <c r="S406" s="196"/>
      <c r="T406" s="197"/>
      <c r="AT406" s="198" t="s">
        <v>140</v>
      </c>
      <c r="AU406" s="198" t="s">
        <v>136</v>
      </c>
      <c r="AV406" s="13" t="s">
        <v>78</v>
      </c>
      <c r="AW406" s="13" t="s">
        <v>32</v>
      </c>
      <c r="AX406" s="13" t="s">
        <v>70</v>
      </c>
      <c r="AY406" s="198" t="s">
        <v>128</v>
      </c>
    </row>
    <row r="407" spans="2:51" s="14" customFormat="1" ht="22.5">
      <c r="B407" s="199"/>
      <c r="C407" s="200"/>
      <c r="D407" s="190" t="s">
        <v>140</v>
      </c>
      <c r="E407" s="201" t="s">
        <v>19</v>
      </c>
      <c r="F407" s="202" t="s">
        <v>407</v>
      </c>
      <c r="G407" s="200"/>
      <c r="H407" s="203">
        <v>46.38</v>
      </c>
      <c r="I407" s="204"/>
      <c r="J407" s="200"/>
      <c r="K407" s="200"/>
      <c r="L407" s="205"/>
      <c r="M407" s="206"/>
      <c r="N407" s="207"/>
      <c r="O407" s="207"/>
      <c r="P407" s="207"/>
      <c r="Q407" s="207"/>
      <c r="R407" s="207"/>
      <c r="S407" s="207"/>
      <c r="T407" s="208"/>
      <c r="AT407" s="209" t="s">
        <v>140</v>
      </c>
      <c r="AU407" s="209" t="s">
        <v>136</v>
      </c>
      <c r="AV407" s="14" t="s">
        <v>136</v>
      </c>
      <c r="AW407" s="14" t="s">
        <v>32</v>
      </c>
      <c r="AX407" s="14" t="s">
        <v>70</v>
      </c>
      <c r="AY407" s="209" t="s">
        <v>128</v>
      </c>
    </row>
    <row r="408" spans="2:51" s="13" customFormat="1" ht="12">
      <c r="B408" s="188"/>
      <c r="C408" s="189"/>
      <c r="D408" s="190" t="s">
        <v>140</v>
      </c>
      <c r="E408" s="191" t="s">
        <v>19</v>
      </c>
      <c r="F408" s="192" t="s">
        <v>144</v>
      </c>
      <c r="G408" s="189"/>
      <c r="H408" s="191" t="s">
        <v>19</v>
      </c>
      <c r="I408" s="193"/>
      <c r="J408" s="189"/>
      <c r="K408" s="189"/>
      <c r="L408" s="194"/>
      <c r="M408" s="195"/>
      <c r="N408" s="196"/>
      <c r="O408" s="196"/>
      <c r="P408" s="196"/>
      <c r="Q408" s="196"/>
      <c r="R408" s="196"/>
      <c r="S408" s="196"/>
      <c r="T408" s="197"/>
      <c r="AT408" s="198" t="s">
        <v>140</v>
      </c>
      <c r="AU408" s="198" t="s">
        <v>136</v>
      </c>
      <c r="AV408" s="13" t="s">
        <v>78</v>
      </c>
      <c r="AW408" s="13" t="s">
        <v>32</v>
      </c>
      <c r="AX408" s="13" t="s">
        <v>70</v>
      </c>
      <c r="AY408" s="198" t="s">
        <v>128</v>
      </c>
    </row>
    <row r="409" spans="2:51" s="14" customFormat="1" ht="22.5">
      <c r="B409" s="199"/>
      <c r="C409" s="200"/>
      <c r="D409" s="190" t="s">
        <v>140</v>
      </c>
      <c r="E409" s="201" t="s">
        <v>19</v>
      </c>
      <c r="F409" s="202" t="s">
        <v>409</v>
      </c>
      <c r="G409" s="200"/>
      <c r="H409" s="203">
        <v>50.51</v>
      </c>
      <c r="I409" s="204"/>
      <c r="J409" s="200"/>
      <c r="K409" s="200"/>
      <c r="L409" s="205"/>
      <c r="M409" s="206"/>
      <c r="N409" s="207"/>
      <c r="O409" s="207"/>
      <c r="P409" s="207"/>
      <c r="Q409" s="207"/>
      <c r="R409" s="207"/>
      <c r="S409" s="207"/>
      <c r="T409" s="208"/>
      <c r="AT409" s="209" t="s">
        <v>140</v>
      </c>
      <c r="AU409" s="209" t="s">
        <v>136</v>
      </c>
      <c r="AV409" s="14" t="s">
        <v>136</v>
      </c>
      <c r="AW409" s="14" t="s">
        <v>32</v>
      </c>
      <c r="AX409" s="14" t="s">
        <v>70</v>
      </c>
      <c r="AY409" s="209" t="s">
        <v>128</v>
      </c>
    </row>
    <row r="410" spans="2:51" s="13" customFormat="1" ht="12">
      <c r="B410" s="188"/>
      <c r="C410" s="189"/>
      <c r="D410" s="190" t="s">
        <v>140</v>
      </c>
      <c r="E410" s="191" t="s">
        <v>19</v>
      </c>
      <c r="F410" s="192" t="s">
        <v>146</v>
      </c>
      <c r="G410" s="189"/>
      <c r="H410" s="191" t="s">
        <v>19</v>
      </c>
      <c r="I410" s="193"/>
      <c r="J410" s="189"/>
      <c r="K410" s="189"/>
      <c r="L410" s="194"/>
      <c r="M410" s="195"/>
      <c r="N410" s="196"/>
      <c r="O410" s="196"/>
      <c r="P410" s="196"/>
      <c r="Q410" s="196"/>
      <c r="R410" s="196"/>
      <c r="S410" s="196"/>
      <c r="T410" s="197"/>
      <c r="AT410" s="198" t="s">
        <v>140</v>
      </c>
      <c r="AU410" s="198" t="s">
        <v>136</v>
      </c>
      <c r="AV410" s="13" t="s">
        <v>78</v>
      </c>
      <c r="AW410" s="13" t="s">
        <v>32</v>
      </c>
      <c r="AX410" s="13" t="s">
        <v>70</v>
      </c>
      <c r="AY410" s="198" t="s">
        <v>128</v>
      </c>
    </row>
    <row r="411" spans="2:51" s="14" customFormat="1" ht="22.5">
      <c r="B411" s="199"/>
      <c r="C411" s="200"/>
      <c r="D411" s="190" t="s">
        <v>140</v>
      </c>
      <c r="E411" s="201" t="s">
        <v>19</v>
      </c>
      <c r="F411" s="202" t="s">
        <v>466</v>
      </c>
      <c r="G411" s="200"/>
      <c r="H411" s="203">
        <v>46.13</v>
      </c>
      <c r="I411" s="204"/>
      <c r="J411" s="200"/>
      <c r="K411" s="200"/>
      <c r="L411" s="205"/>
      <c r="M411" s="206"/>
      <c r="N411" s="207"/>
      <c r="O411" s="207"/>
      <c r="P411" s="207"/>
      <c r="Q411" s="207"/>
      <c r="R411" s="207"/>
      <c r="S411" s="207"/>
      <c r="T411" s="208"/>
      <c r="AT411" s="209" t="s">
        <v>140</v>
      </c>
      <c r="AU411" s="209" t="s">
        <v>136</v>
      </c>
      <c r="AV411" s="14" t="s">
        <v>136</v>
      </c>
      <c r="AW411" s="14" t="s">
        <v>32</v>
      </c>
      <c r="AX411" s="14" t="s">
        <v>70</v>
      </c>
      <c r="AY411" s="209" t="s">
        <v>128</v>
      </c>
    </row>
    <row r="412" spans="2:51" s="16" customFormat="1" ht="12">
      <c r="B412" s="231"/>
      <c r="C412" s="232"/>
      <c r="D412" s="190" t="s">
        <v>140</v>
      </c>
      <c r="E412" s="233" t="s">
        <v>19</v>
      </c>
      <c r="F412" s="234" t="s">
        <v>424</v>
      </c>
      <c r="G412" s="232"/>
      <c r="H412" s="235">
        <v>143.02</v>
      </c>
      <c r="I412" s="236"/>
      <c r="J412" s="232"/>
      <c r="K412" s="232"/>
      <c r="L412" s="237"/>
      <c r="M412" s="238"/>
      <c r="N412" s="239"/>
      <c r="O412" s="239"/>
      <c r="P412" s="239"/>
      <c r="Q412" s="239"/>
      <c r="R412" s="239"/>
      <c r="S412" s="239"/>
      <c r="T412" s="240"/>
      <c r="AT412" s="241" t="s">
        <v>140</v>
      </c>
      <c r="AU412" s="241" t="s">
        <v>136</v>
      </c>
      <c r="AV412" s="16" t="s">
        <v>169</v>
      </c>
      <c r="AW412" s="16" t="s">
        <v>32</v>
      </c>
      <c r="AX412" s="16" t="s">
        <v>70</v>
      </c>
      <c r="AY412" s="241" t="s">
        <v>128</v>
      </c>
    </row>
    <row r="413" spans="2:51" s="14" customFormat="1" ht="12">
      <c r="B413" s="199"/>
      <c r="C413" s="200"/>
      <c r="D413" s="190" t="s">
        <v>140</v>
      </c>
      <c r="E413" s="201" t="s">
        <v>19</v>
      </c>
      <c r="F413" s="202" t="s">
        <v>467</v>
      </c>
      <c r="G413" s="200"/>
      <c r="H413" s="203">
        <v>14.302</v>
      </c>
      <c r="I413" s="204"/>
      <c r="J413" s="200"/>
      <c r="K413" s="200"/>
      <c r="L413" s="205"/>
      <c r="M413" s="206"/>
      <c r="N413" s="207"/>
      <c r="O413" s="207"/>
      <c r="P413" s="207"/>
      <c r="Q413" s="207"/>
      <c r="R413" s="207"/>
      <c r="S413" s="207"/>
      <c r="T413" s="208"/>
      <c r="AT413" s="209" t="s">
        <v>140</v>
      </c>
      <c r="AU413" s="209" t="s">
        <v>136</v>
      </c>
      <c r="AV413" s="14" t="s">
        <v>136</v>
      </c>
      <c r="AW413" s="14" t="s">
        <v>32</v>
      </c>
      <c r="AX413" s="14" t="s">
        <v>70</v>
      </c>
      <c r="AY413" s="209" t="s">
        <v>128</v>
      </c>
    </row>
    <row r="414" spans="2:51" s="15" customFormat="1" ht="12">
      <c r="B414" s="210"/>
      <c r="C414" s="211"/>
      <c r="D414" s="190" t="s">
        <v>140</v>
      </c>
      <c r="E414" s="212" t="s">
        <v>19</v>
      </c>
      <c r="F414" s="213" t="s">
        <v>148</v>
      </c>
      <c r="G414" s="211"/>
      <c r="H414" s="214">
        <v>157.322</v>
      </c>
      <c r="I414" s="215"/>
      <c r="J414" s="211"/>
      <c r="K414" s="211"/>
      <c r="L414" s="216"/>
      <c r="M414" s="217"/>
      <c r="N414" s="218"/>
      <c r="O414" s="218"/>
      <c r="P414" s="218"/>
      <c r="Q414" s="218"/>
      <c r="R414" s="218"/>
      <c r="S414" s="218"/>
      <c r="T414" s="219"/>
      <c r="AT414" s="220" t="s">
        <v>140</v>
      </c>
      <c r="AU414" s="220" t="s">
        <v>136</v>
      </c>
      <c r="AV414" s="15" t="s">
        <v>135</v>
      </c>
      <c r="AW414" s="15" t="s">
        <v>32</v>
      </c>
      <c r="AX414" s="15" t="s">
        <v>78</v>
      </c>
      <c r="AY414" s="220" t="s">
        <v>128</v>
      </c>
    </row>
    <row r="415" spans="2:51" s="14" customFormat="1" ht="12">
      <c r="B415" s="199"/>
      <c r="C415" s="200"/>
      <c r="D415" s="190" t="s">
        <v>140</v>
      </c>
      <c r="E415" s="200"/>
      <c r="F415" s="202" t="s">
        <v>468</v>
      </c>
      <c r="G415" s="200"/>
      <c r="H415" s="203">
        <v>165.188</v>
      </c>
      <c r="I415" s="204"/>
      <c r="J415" s="200"/>
      <c r="K415" s="200"/>
      <c r="L415" s="205"/>
      <c r="M415" s="206"/>
      <c r="N415" s="207"/>
      <c r="O415" s="207"/>
      <c r="P415" s="207"/>
      <c r="Q415" s="207"/>
      <c r="R415" s="207"/>
      <c r="S415" s="207"/>
      <c r="T415" s="208"/>
      <c r="AT415" s="209" t="s">
        <v>140</v>
      </c>
      <c r="AU415" s="209" t="s">
        <v>136</v>
      </c>
      <c r="AV415" s="14" t="s">
        <v>136</v>
      </c>
      <c r="AW415" s="14" t="s">
        <v>4</v>
      </c>
      <c r="AX415" s="14" t="s">
        <v>78</v>
      </c>
      <c r="AY415" s="209" t="s">
        <v>128</v>
      </c>
    </row>
    <row r="416" spans="1:65" s="2" customFormat="1" ht="24.2" customHeight="1">
      <c r="A416" s="35"/>
      <c r="B416" s="36"/>
      <c r="C416" s="221" t="s">
        <v>469</v>
      </c>
      <c r="D416" s="221" t="s">
        <v>195</v>
      </c>
      <c r="E416" s="222" t="s">
        <v>470</v>
      </c>
      <c r="F416" s="223" t="s">
        <v>471</v>
      </c>
      <c r="G416" s="224" t="s">
        <v>236</v>
      </c>
      <c r="H416" s="225">
        <v>42.342</v>
      </c>
      <c r="I416" s="226"/>
      <c r="J416" s="227">
        <f>ROUND(I416*H416,2)</f>
        <v>0</v>
      </c>
      <c r="K416" s="223" t="s">
        <v>134</v>
      </c>
      <c r="L416" s="228"/>
      <c r="M416" s="229" t="s">
        <v>19</v>
      </c>
      <c r="N416" s="230" t="s">
        <v>42</v>
      </c>
      <c r="O416" s="65"/>
      <c r="P416" s="179">
        <f>O416*H416</f>
        <v>0</v>
      </c>
      <c r="Q416" s="179">
        <v>0.0003</v>
      </c>
      <c r="R416" s="179">
        <f>Q416*H416</f>
        <v>0.012702599999999998</v>
      </c>
      <c r="S416" s="179">
        <v>0</v>
      </c>
      <c r="T416" s="180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1" t="s">
        <v>198</v>
      </c>
      <c r="AT416" s="181" t="s">
        <v>195</v>
      </c>
      <c r="AU416" s="181" t="s">
        <v>136</v>
      </c>
      <c r="AY416" s="18" t="s">
        <v>128</v>
      </c>
      <c r="BE416" s="182">
        <f>IF(N416="základní",J416,0)</f>
        <v>0</v>
      </c>
      <c r="BF416" s="182">
        <f>IF(N416="snížená",J416,0)</f>
        <v>0</v>
      </c>
      <c r="BG416" s="182">
        <f>IF(N416="zákl. přenesená",J416,0)</f>
        <v>0</v>
      </c>
      <c r="BH416" s="182">
        <f>IF(N416="sníž. přenesená",J416,0)</f>
        <v>0</v>
      </c>
      <c r="BI416" s="182">
        <f>IF(N416="nulová",J416,0)</f>
        <v>0</v>
      </c>
      <c r="BJ416" s="18" t="s">
        <v>136</v>
      </c>
      <c r="BK416" s="182">
        <f>ROUND(I416*H416,2)</f>
        <v>0</v>
      </c>
      <c r="BL416" s="18" t="s">
        <v>135</v>
      </c>
      <c r="BM416" s="181" t="s">
        <v>472</v>
      </c>
    </row>
    <row r="417" spans="2:51" s="13" customFormat="1" ht="12">
      <c r="B417" s="188"/>
      <c r="C417" s="189"/>
      <c r="D417" s="190" t="s">
        <v>140</v>
      </c>
      <c r="E417" s="191" t="s">
        <v>19</v>
      </c>
      <c r="F417" s="192" t="s">
        <v>473</v>
      </c>
      <c r="G417" s="189"/>
      <c r="H417" s="191" t="s">
        <v>19</v>
      </c>
      <c r="I417" s="193"/>
      <c r="J417" s="189"/>
      <c r="K417" s="189"/>
      <c r="L417" s="194"/>
      <c r="M417" s="195"/>
      <c r="N417" s="196"/>
      <c r="O417" s="196"/>
      <c r="P417" s="196"/>
      <c r="Q417" s="196"/>
      <c r="R417" s="196"/>
      <c r="S417" s="196"/>
      <c r="T417" s="197"/>
      <c r="AT417" s="198" t="s">
        <v>140</v>
      </c>
      <c r="AU417" s="198" t="s">
        <v>136</v>
      </c>
      <c r="AV417" s="13" t="s">
        <v>78</v>
      </c>
      <c r="AW417" s="13" t="s">
        <v>32</v>
      </c>
      <c r="AX417" s="13" t="s">
        <v>70</v>
      </c>
      <c r="AY417" s="198" t="s">
        <v>128</v>
      </c>
    </row>
    <row r="418" spans="2:51" s="13" customFormat="1" ht="12">
      <c r="B418" s="188"/>
      <c r="C418" s="189"/>
      <c r="D418" s="190" t="s">
        <v>140</v>
      </c>
      <c r="E418" s="191" t="s">
        <v>19</v>
      </c>
      <c r="F418" s="192" t="s">
        <v>142</v>
      </c>
      <c r="G418" s="189"/>
      <c r="H418" s="191" t="s">
        <v>19</v>
      </c>
      <c r="I418" s="193"/>
      <c r="J418" s="189"/>
      <c r="K418" s="189"/>
      <c r="L418" s="194"/>
      <c r="M418" s="195"/>
      <c r="N418" s="196"/>
      <c r="O418" s="196"/>
      <c r="P418" s="196"/>
      <c r="Q418" s="196"/>
      <c r="R418" s="196"/>
      <c r="S418" s="196"/>
      <c r="T418" s="197"/>
      <c r="AT418" s="198" t="s">
        <v>140</v>
      </c>
      <c r="AU418" s="198" t="s">
        <v>136</v>
      </c>
      <c r="AV418" s="13" t="s">
        <v>78</v>
      </c>
      <c r="AW418" s="13" t="s">
        <v>32</v>
      </c>
      <c r="AX418" s="13" t="s">
        <v>70</v>
      </c>
      <c r="AY418" s="198" t="s">
        <v>128</v>
      </c>
    </row>
    <row r="419" spans="2:51" s="14" customFormat="1" ht="12">
      <c r="B419" s="199"/>
      <c r="C419" s="200"/>
      <c r="D419" s="190" t="s">
        <v>140</v>
      </c>
      <c r="E419" s="201" t="s">
        <v>19</v>
      </c>
      <c r="F419" s="202" t="s">
        <v>474</v>
      </c>
      <c r="G419" s="200"/>
      <c r="H419" s="203">
        <v>12.16</v>
      </c>
      <c r="I419" s="204"/>
      <c r="J419" s="200"/>
      <c r="K419" s="200"/>
      <c r="L419" s="205"/>
      <c r="M419" s="206"/>
      <c r="N419" s="207"/>
      <c r="O419" s="207"/>
      <c r="P419" s="207"/>
      <c r="Q419" s="207"/>
      <c r="R419" s="207"/>
      <c r="S419" s="207"/>
      <c r="T419" s="208"/>
      <c r="AT419" s="209" t="s">
        <v>140</v>
      </c>
      <c r="AU419" s="209" t="s">
        <v>136</v>
      </c>
      <c r="AV419" s="14" t="s">
        <v>136</v>
      </c>
      <c r="AW419" s="14" t="s">
        <v>32</v>
      </c>
      <c r="AX419" s="14" t="s">
        <v>70</v>
      </c>
      <c r="AY419" s="209" t="s">
        <v>128</v>
      </c>
    </row>
    <row r="420" spans="2:51" s="13" customFormat="1" ht="12">
      <c r="B420" s="188"/>
      <c r="C420" s="189"/>
      <c r="D420" s="190" t="s">
        <v>140</v>
      </c>
      <c r="E420" s="191" t="s">
        <v>19</v>
      </c>
      <c r="F420" s="192" t="s">
        <v>144</v>
      </c>
      <c r="G420" s="189"/>
      <c r="H420" s="191" t="s">
        <v>19</v>
      </c>
      <c r="I420" s="193"/>
      <c r="J420" s="189"/>
      <c r="K420" s="189"/>
      <c r="L420" s="194"/>
      <c r="M420" s="195"/>
      <c r="N420" s="196"/>
      <c r="O420" s="196"/>
      <c r="P420" s="196"/>
      <c r="Q420" s="196"/>
      <c r="R420" s="196"/>
      <c r="S420" s="196"/>
      <c r="T420" s="197"/>
      <c r="AT420" s="198" t="s">
        <v>140</v>
      </c>
      <c r="AU420" s="198" t="s">
        <v>136</v>
      </c>
      <c r="AV420" s="13" t="s">
        <v>78</v>
      </c>
      <c r="AW420" s="13" t="s">
        <v>32</v>
      </c>
      <c r="AX420" s="13" t="s">
        <v>70</v>
      </c>
      <c r="AY420" s="198" t="s">
        <v>128</v>
      </c>
    </row>
    <row r="421" spans="2:51" s="14" customFormat="1" ht="12">
      <c r="B421" s="199"/>
      <c r="C421" s="200"/>
      <c r="D421" s="190" t="s">
        <v>140</v>
      </c>
      <c r="E421" s="201" t="s">
        <v>19</v>
      </c>
      <c r="F421" s="202" t="s">
        <v>475</v>
      </c>
      <c r="G421" s="200"/>
      <c r="H421" s="203">
        <v>12.85</v>
      </c>
      <c r="I421" s="204"/>
      <c r="J421" s="200"/>
      <c r="K421" s="200"/>
      <c r="L421" s="205"/>
      <c r="M421" s="206"/>
      <c r="N421" s="207"/>
      <c r="O421" s="207"/>
      <c r="P421" s="207"/>
      <c r="Q421" s="207"/>
      <c r="R421" s="207"/>
      <c r="S421" s="207"/>
      <c r="T421" s="208"/>
      <c r="AT421" s="209" t="s">
        <v>140</v>
      </c>
      <c r="AU421" s="209" t="s">
        <v>136</v>
      </c>
      <c r="AV421" s="14" t="s">
        <v>136</v>
      </c>
      <c r="AW421" s="14" t="s">
        <v>32</v>
      </c>
      <c r="AX421" s="14" t="s">
        <v>70</v>
      </c>
      <c r="AY421" s="209" t="s">
        <v>128</v>
      </c>
    </row>
    <row r="422" spans="2:51" s="13" customFormat="1" ht="12">
      <c r="B422" s="188"/>
      <c r="C422" s="189"/>
      <c r="D422" s="190" t="s">
        <v>140</v>
      </c>
      <c r="E422" s="191" t="s">
        <v>19</v>
      </c>
      <c r="F422" s="192" t="s">
        <v>146</v>
      </c>
      <c r="G422" s="189"/>
      <c r="H422" s="191" t="s">
        <v>19</v>
      </c>
      <c r="I422" s="193"/>
      <c r="J422" s="189"/>
      <c r="K422" s="189"/>
      <c r="L422" s="194"/>
      <c r="M422" s="195"/>
      <c r="N422" s="196"/>
      <c r="O422" s="196"/>
      <c r="P422" s="196"/>
      <c r="Q422" s="196"/>
      <c r="R422" s="196"/>
      <c r="S422" s="196"/>
      <c r="T422" s="197"/>
      <c r="AT422" s="198" t="s">
        <v>140</v>
      </c>
      <c r="AU422" s="198" t="s">
        <v>136</v>
      </c>
      <c r="AV422" s="13" t="s">
        <v>78</v>
      </c>
      <c r="AW422" s="13" t="s">
        <v>32</v>
      </c>
      <c r="AX422" s="13" t="s">
        <v>70</v>
      </c>
      <c r="AY422" s="198" t="s">
        <v>128</v>
      </c>
    </row>
    <row r="423" spans="2:51" s="14" customFormat="1" ht="12">
      <c r="B423" s="199"/>
      <c r="C423" s="200"/>
      <c r="D423" s="190" t="s">
        <v>140</v>
      </c>
      <c r="E423" s="201" t="s">
        <v>19</v>
      </c>
      <c r="F423" s="202" t="s">
        <v>455</v>
      </c>
      <c r="G423" s="200"/>
      <c r="H423" s="203">
        <v>11.65</v>
      </c>
      <c r="I423" s="204"/>
      <c r="J423" s="200"/>
      <c r="K423" s="200"/>
      <c r="L423" s="205"/>
      <c r="M423" s="206"/>
      <c r="N423" s="207"/>
      <c r="O423" s="207"/>
      <c r="P423" s="207"/>
      <c r="Q423" s="207"/>
      <c r="R423" s="207"/>
      <c r="S423" s="207"/>
      <c r="T423" s="208"/>
      <c r="AT423" s="209" t="s">
        <v>140</v>
      </c>
      <c r="AU423" s="209" t="s">
        <v>136</v>
      </c>
      <c r="AV423" s="14" t="s">
        <v>136</v>
      </c>
      <c r="AW423" s="14" t="s">
        <v>32</v>
      </c>
      <c r="AX423" s="14" t="s">
        <v>70</v>
      </c>
      <c r="AY423" s="209" t="s">
        <v>128</v>
      </c>
    </row>
    <row r="424" spans="2:51" s="16" customFormat="1" ht="12">
      <c r="B424" s="231"/>
      <c r="C424" s="232"/>
      <c r="D424" s="190" t="s">
        <v>140</v>
      </c>
      <c r="E424" s="233" t="s">
        <v>19</v>
      </c>
      <c r="F424" s="234" t="s">
        <v>424</v>
      </c>
      <c r="G424" s="232"/>
      <c r="H424" s="235">
        <v>36.66</v>
      </c>
      <c r="I424" s="236"/>
      <c r="J424" s="232"/>
      <c r="K424" s="232"/>
      <c r="L424" s="237"/>
      <c r="M424" s="238"/>
      <c r="N424" s="239"/>
      <c r="O424" s="239"/>
      <c r="P424" s="239"/>
      <c r="Q424" s="239"/>
      <c r="R424" s="239"/>
      <c r="S424" s="239"/>
      <c r="T424" s="240"/>
      <c r="AT424" s="241" t="s">
        <v>140</v>
      </c>
      <c r="AU424" s="241" t="s">
        <v>136</v>
      </c>
      <c r="AV424" s="16" t="s">
        <v>169</v>
      </c>
      <c r="AW424" s="16" t="s">
        <v>32</v>
      </c>
      <c r="AX424" s="16" t="s">
        <v>70</v>
      </c>
      <c r="AY424" s="241" t="s">
        <v>128</v>
      </c>
    </row>
    <row r="425" spans="2:51" s="14" customFormat="1" ht="12">
      <c r="B425" s="199"/>
      <c r="C425" s="200"/>
      <c r="D425" s="190" t="s">
        <v>140</v>
      </c>
      <c r="E425" s="201" t="s">
        <v>19</v>
      </c>
      <c r="F425" s="202" t="s">
        <v>476</v>
      </c>
      <c r="G425" s="200"/>
      <c r="H425" s="203">
        <v>3.666</v>
      </c>
      <c r="I425" s="204"/>
      <c r="J425" s="200"/>
      <c r="K425" s="200"/>
      <c r="L425" s="205"/>
      <c r="M425" s="206"/>
      <c r="N425" s="207"/>
      <c r="O425" s="207"/>
      <c r="P425" s="207"/>
      <c r="Q425" s="207"/>
      <c r="R425" s="207"/>
      <c r="S425" s="207"/>
      <c r="T425" s="208"/>
      <c r="AT425" s="209" t="s">
        <v>140</v>
      </c>
      <c r="AU425" s="209" t="s">
        <v>136</v>
      </c>
      <c r="AV425" s="14" t="s">
        <v>136</v>
      </c>
      <c r="AW425" s="14" t="s">
        <v>32</v>
      </c>
      <c r="AX425" s="14" t="s">
        <v>70</v>
      </c>
      <c r="AY425" s="209" t="s">
        <v>128</v>
      </c>
    </row>
    <row r="426" spans="2:51" s="15" customFormat="1" ht="12">
      <c r="B426" s="210"/>
      <c r="C426" s="211"/>
      <c r="D426" s="190" t="s">
        <v>140</v>
      </c>
      <c r="E426" s="212" t="s">
        <v>19</v>
      </c>
      <c r="F426" s="213" t="s">
        <v>148</v>
      </c>
      <c r="G426" s="211"/>
      <c r="H426" s="214">
        <v>40.326</v>
      </c>
      <c r="I426" s="215"/>
      <c r="J426" s="211"/>
      <c r="K426" s="211"/>
      <c r="L426" s="216"/>
      <c r="M426" s="217"/>
      <c r="N426" s="218"/>
      <c r="O426" s="218"/>
      <c r="P426" s="218"/>
      <c r="Q426" s="218"/>
      <c r="R426" s="218"/>
      <c r="S426" s="218"/>
      <c r="T426" s="219"/>
      <c r="AT426" s="220" t="s">
        <v>140</v>
      </c>
      <c r="AU426" s="220" t="s">
        <v>136</v>
      </c>
      <c r="AV426" s="15" t="s">
        <v>135</v>
      </c>
      <c r="AW426" s="15" t="s">
        <v>32</v>
      </c>
      <c r="AX426" s="15" t="s">
        <v>78</v>
      </c>
      <c r="AY426" s="220" t="s">
        <v>128</v>
      </c>
    </row>
    <row r="427" spans="2:51" s="14" customFormat="1" ht="12">
      <c r="B427" s="199"/>
      <c r="C427" s="200"/>
      <c r="D427" s="190" t="s">
        <v>140</v>
      </c>
      <c r="E427" s="200"/>
      <c r="F427" s="202" t="s">
        <v>477</v>
      </c>
      <c r="G427" s="200"/>
      <c r="H427" s="203">
        <v>42.342</v>
      </c>
      <c r="I427" s="204"/>
      <c r="J427" s="200"/>
      <c r="K427" s="200"/>
      <c r="L427" s="205"/>
      <c r="M427" s="206"/>
      <c r="N427" s="207"/>
      <c r="O427" s="207"/>
      <c r="P427" s="207"/>
      <c r="Q427" s="207"/>
      <c r="R427" s="207"/>
      <c r="S427" s="207"/>
      <c r="T427" s="208"/>
      <c r="AT427" s="209" t="s">
        <v>140</v>
      </c>
      <c r="AU427" s="209" t="s">
        <v>136</v>
      </c>
      <c r="AV427" s="14" t="s">
        <v>136</v>
      </c>
      <c r="AW427" s="14" t="s">
        <v>4</v>
      </c>
      <c r="AX427" s="14" t="s">
        <v>78</v>
      </c>
      <c r="AY427" s="209" t="s">
        <v>128</v>
      </c>
    </row>
    <row r="428" spans="1:65" s="2" customFormat="1" ht="24.2" customHeight="1">
      <c r="A428" s="35"/>
      <c r="B428" s="36"/>
      <c r="C428" s="221" t="s">
        <v>478</v>
      </c>
      <c r="D428" s="221" t="s">
        <v>195</v>
      </c>
      <c r="E428" s="222" t="s">
        <v>479</v>
      </c>
      <c r="F428" s="223" t="s">
        <v>480</v>
      </c>
      <c r="G428" s="224" t="s">
        <v>236</v>
      </c>
      <c r="H428" s="225">
        <v>39.651</v>
      </c>
      <c r="I428" s="226"/>
      <c r="J428" s="227">
        <f>ROUND(I428*H428,2)</f>
        <v>0</v>
      </c>
      <c r="K428" s="223" t="s">
        <v>134</v>
      </c>
      <c r="L428" s="228"/>
      <c r="M428" s="229" t="s">
        <v>19</v>
      </c>
      <c r="N428" s="230" t="s">
        <v>42</v>
      </c>
      <c r="O428" s="65"/>
      <c r="P428" s="179">
        <f>O428*H428</f>
        <v>0</v>
      </c>
      <c r="Q428" s="179">
        <v>0.0002</v>
      </c>
      <c r="R428" s="179">
        <f>Q428*H428</f>
        <v>0.007930200000000002</v>
      </c>
      <c r="S428" s="179">
        <v>0</v>
      </c>
      <c r="T428" s="180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81" t="s">
        <v>198</v>
      </c>
      <c r="AT428" s="181" t="s">
        <v>195</v>
      </c>
      <c r="AU428" s="181" t="s">
        <v>136</v>
      </c>
      <c r="AY428" s="18" t="s">
        <v>128</v>
      </c>
      <c r="BE428" s="182">
        <f>IF(N428="základní",J428,0)</f>
        <v>0</v>
      </c>
      <c r="BF428" s="182">
        <f>IF(N428="snížená",J428,0)</f>
        <v>0</v>
      </c>
      <c r="BG428" s="182">
        <f>IF(N428="zákl. přenesená",J428,0)</f>
        <v>0</v>
      </c>
      <c r="BH428" s="182">
        <f>IF(N428="sníž. přenesená",J428,0)</f>
        <v>0</v>
      </c>
      <c r="BI428" s="182">
        <f>IF(N428="nulová",J428,0)</f>
        <v>0</v>
      </c>
      <c r="BJ428" s="18" t="s">
        <v>136</v>
      </c>
      <c r="BK428" s="182">
        <f>ROUND(I428*H428,2)</f>
        <v>0</v>
      </c>
      <c r="BL428" s="18" t="s">
        <v>135</v>
      </c>
      <c r="BM428" s="181" t="s">
        <v>481</v>
      </c>
    </row>
    <row r="429" spans="2:51" s="13" customFormat="1" ht="12">
      <c r="B429" s="188"/>
      <c r="C429" s="189"/>
      <c r="D429" s="190" t="s">
        <v>140</v>
      </c>
      <c r="E429" s="191" t="s">
        <v>19</v>
      </c>
      <c r="F429" s="192" t="s">
        <v>420</v>
      </c>
      <c r="G429" s="189"/>
      <c r="H429" s="191" t="s">
        <v>19</v>
      </c>
      <c r="I429" s="193"/>
      <c r="J429" s="189"/>
      <c r="K429" s="189"/>
      <c r="L429" s="194"/>
      <c r="M429" s="195"/>
      <c r="N429" s="196"/>
      <c r="O429" s="196"/>
      <c r="P429" s="196"/>
      <c r="Q429" s="196"/>
      <c r="R429" s="196"/>
      <c r="S429" s="196"/>
      <c r="T429" s="197"/>
      <c r="AT429" s="198" t="s">
        <v>140</v>
      </c>
      <c r="AU429" s="198" t="s">
        <v>136</v>
      </c>
      <c r="AV429" s="13" t="s">
        <v>78</v>
      </c>
      <c r="AW429" s="13" t="s">
        <v>32</v>
      </c>
      <c r="AX429" s="13" t="s">
        <v>70</v>
      </c>
      <c r="AY429" s="198" t="s">
        <v>128</v>
      </c>
    </row>
    <row r="430" spans="2:51" s="13" customFormat="1" ht="12">
      <c r="B430" s="188"/>
      <c r="C430" s="189"/>
      <c r="D430" s="190" t="s">
        <v>140</v>
      </c>
      <c r="E430" s="191" t="s">
        <v>19</v>
      </c>
      <c r="F430" s="192" t="s">
        <v>142</v>
      </c>
      <c r="G430" s="189"/>
      <c r="H430" s="191" t="s">
        <v>19</v>
      </c>
      <c r="I430" s="193"/>
      <c r="J430" s="189"/>
      <c r="K430" s="189"/>
      <c r="L430" s="194"/>
      <c r="M430" s="195"/>
      <c r="N430" s="196"/>
      <c r="O430" s="196"/>
      <c r="P430" s="196"/>
      <c r="Q430" s="196"/>
      <c r="R430" s="196"/>
      <c r="S430" s="196"/>
      <c r="T430" s="197"/>
      <c r="AT430" s="198" t="s">
        <v>140</v>
      </c>
      <c r="AU430" s="198" t="s">
        <v>136</v>
      </c>
      <c r="AV430" s="13" t="s">
        <v>78</v>
      </c>
      <c r="AW430" s="13" t="s">
        <v>32</v>
      </c>
      <c r="AX430" s="13" t="s">
        <v>70</v>
      </c>
      <c r="AY430" s="198" t="s">
        <v>128</v>
      </c>
    </row>
    <row r="431" spans="2:51" s="14" customFormat="1" ht="12">
      <c r="B431" s="199"/>
      <c r="C431" s="200"/>
      <c r="D431" s="190" t="s">
        <v>140</v>
      </c>
      <c r="E431" s="201" t="s">
        <v>19</v>
      </c>
      <c r="F431" s="202" t="s">
        <v>408</v>
      </c>
      <c r="G431" s="200"/>
      <c r="H431" s="203">
        <v>11.26</v>
      </c>
      <c r="I431" s="204"/>
      <c r="J431" s="200"/>
      <c r="K431" s="200"/>
      <c r="L431" s="205"/>
      <c r="M431" s="206"/>
      <c r="N431" s="207"/>
      <c r="O431" s="207"/>
      <c r="P431" s="207"/>
      <c r="Q431" s="207"/>
      <c r="R431" s="207"/>
      <c r="S431" s="207"/>
      <c r="T431" s="208"/>
      <c r="AT431" s="209" t="s">
        <v>140</v>
      </c>
      <c r="AU431" s="209" t="s">
        <v>136</v>
      </c>
      <c r="AV431" s="14" t="s">
        <v>136</v>
      </c>
      <c r="AW431" s="14" t="s">
        <v>32</v>
      </c>
      <c r="AX431" s="14" t="s">
        <v>70</v>
      </c>
      <c r="AY431" s="209" t="s">
        <v>128</v>
      </c>
    </row>
    <row r="432" spans="2:51" s="13" customFormat="1" ht="12">
      <c r="B432" s="188"/>
      <c r="C432" s="189"/>
      <c r="D432" s="190" t="s">
        <v>140</v>
      </c>
      <c r="E432" s="191" t="s">
        <v>19</v>
      </c>
      <c r="F432" s="192" t="s">
        <v>144</v>
      </c>
      <c r="G432" s="189"/>
      <c r="H432" s="191" t="s">
        <v>19</v>
      </c>
      <c r="I432" s="193"/>
      <c r="J432" s="189"/>
      <c r="K432" s="189"/>
      <c r="L432" s="194"/>
      <c r="M432" s="195"/>
      <c r="N432" s="196"/>
      <c r="O432" s="196"/>
      <c r="P432" s="196"/>
      <c r="Q432" s="196"/>
      <c r="R432" s="196"/>
      <c r="S432" s="196"/>
      <c r="T432" s="197"/>
      <c r="AT432" s="198" t="s">
        <v>140</v>
      </c>
      <c r="AU432" s="198" t="s">
        <v>136</v>
      </c>
      <c r="AV432" s="13" t="s">
        <v>78</v>
      </c>
      <c r="AW432" s="13" t="s">
        <v>32</v>
      </c>
      <c r="AX432" s="13" t="s">
        <v>70</v>
      </c>
      <c r="AY432" s="198" t="s">
        <v>128</v>
      </c>
    </row>
    <row r="433" spans="2:51" s="14" customFormat="1" ht="12">
      <c r="B433" s="199"/>
      <c r="C433" s="200"/>
      <c r="D433" s="190" t="s">
        <v>140</v>
      </c>
      <c r="E433" s="201" t="s">
        <v>19</v>
      </c>
      <c r="F433" s="202" t="s">
        <v>452</v>
      </c>
      <c r="G433" s="200"/>
      <c r="H433" s="203">
        <v>11.42</v>
      </c>
      <c r="I433" s="204"/>
      <c r="J433" s="200"/>
      <c r="K433" s="200"/>
      <c r="L433" s="205"/>
      <c r="M433" s="206"/>
      <c r="N433" s="207"/>
      <c r="O433" s="207"/>
      <c r="P433" s="207"/>
      <c r="Q433" s="207"/>
      <c r="R433" s="207"/>
      <c r="S433" s="207"/>
      <c r="T433" s="208"/>
      <c r="AT433" s="209" t="s">
        <v>140</v>
      </c>
      <c r="AU433" s="209" t="s">
        <v>136</v>
      </c>
      <c r="AV433" s="14" t="s">
        <v>136</v>
      </c>
      <c r="AW433" s="14" t="s">
        <v>32</v>
      </c>
      <c r="AX433" s="14" t="s">
        <v>70</v>
      </c>
      <c r="AY433" s="209" t="s">
        <v>128</v>
      </c>
    </row>
    <row r="434" spans="2:51" s="13" customFormat="1" ht="12">
      <c r="B434" s="188"/>
      <c r="C434" s="189"/>
      <c r="D434" s="190" t="s">
        <v>140</v>
      </c>
      <c r="E434" s="191" t="s">
        <v>19</v>
      </c>
      <c r="F434" s="192" t="s">
        <v>146</v>
      </c>
      <c r="G434" s="189"/>
      <c r="H434" s="191" t="s">
        <v>19</v>
      </c>
      <c r="I434" s="193"/>
      <c r="J434" s="189"/>
      <c r="K434" s="189"/>
      <c r="L434" s="194"/>
      <c r="M434" s="195"/>
      <c r="N434" s="196"/>
      <c r="O434" s="196"/>
      <c r="P434" s="196"/>
      <c r="Q434" s="196"/>
      <c r="R434" s="196"/>
      <c r="S434" s="196"/>
      <c r="T434" s="197"/>
      <c r="AT434" s="198" t="s">
        <v>140</v>
      </c>
      <c r="AU434" s="198" t="s">
        <v>136</v>
      </c>
      <c r="AV434" s="13" t="s">
        <v>78</v>
      </c>
      <c r="AW434" s="13" t="s">
        <v>32</v>
      </c>
      <c r="AX434" s="13" t="s">
        <v>70</v>
      </c>
      <c r="AY434" s="198" t="s">
        <v>128</v>
      </c>
    </row>
    <row r="435" spans="2:51" s="14" customFormat="1" ht="12">
      <c r="B435" s="199"/>
      <c r="C435" s="200"/>
      <c r="D435" s="190" t="s">
        <v>140</v>
      </c>
      <c r="E435" s="201" t="s">
        <v>19</v>
      </c>
      <c r="F435" s="202" t="s">
        <v>455</v>
      </c>
      <c r="G435" s="200"/>
      <c r="H435" s="203">
        <v>11.65</v>
      </c>
      <c r="I435" s="204"/>
      <c r="J435" s="200"/>
      <c r="K435" s="200"/>
      <c r="L435" s="205"/>
      <c r="M435" s="206"/>
      <c r="N435" s="207"/>
      <c r="O435" s="207"/>
      <c r="P435" s="207"/>
      <c r="Q435" s="207"/>
      <c r="R435" s="207"/>
      <c r="S435" s="207"/>
      <c r="T435" s="208"/>
      <c r="AT435" s="209" t="s">
        <v>140</v>
      </c>
      <c r="AU435" s="209" t="s">
        <v>136</v>
      </c>
      <c r="AV435" s="14" t="s">
        <v>136</v>
      </c>
      <c r="AW435" s="14" t="s">
        <v>32</v>
      </c>
      <c r="AX435" s="14" t="s">
        <v>70</v>
      </c>
      <c r="AY435" s="209" t="s">
        <v>128</v>
      </c>
    </row>
    <row r="436" spans="2:51" s="16" customFormat="1" ht="12">
      <c r="B436" s="231"/>
      <c r="C436" s="232"/>
      <c r="D436" s="190" t="s">
        <v>140</v>
      </c>
      <c r="E436" s="233" t="s">
        <v>19</v>
      </c>
      <c r="F436" s="234" t="s">
        <v>424</v>
      </c>
      <c r="G436" s="232"/>
      <c r="H436" s="235">
        <v>34.33</v>
      </c>
      <c r="I436" s="236"/>
      <c r="J436" s="232"/>
      <c r="K436" s="232"/>
      <c r="L436" s="237"/>
      <c r="M436" s="238"/>
      <c r="N436" s="239"/>
      <c r="O436" s="239"/>
      <c r="P436" s="239"/>
      <c r="Q436" s="239"/>
      <c r="R436" s="239"/>
      <c r="S436" s="239"/>
      <c r="T436" s="240"/>
      <c r="AT436" s="241" t="s">
        <v>140</v>
      </c>
      <c r="AU436" s="241" t="s">
        <v>136</v>
      </c>
      <c r="AV436" s="16" t="s">
        <v>169</v>
      </c>
      <c r="AW436" s="16" t="s">
        <v>32</v>
      </c>
      <c r="AX436" s="16" t="s">
        <v>70</v>
      </c>
      <c r="AY436" s="241" t="s">
        <v>128</v>
      </c>
    </row>
    <row r="437" spans="2:51" s="14" customFormat="1" ht="12">
      <c r="B437" s="199"/>
      <c r="C437" s="200"/>
      <c r="D437" s="190" t="s">
        <v>140</v>
      </c>
      <c r="E437" s="201" t="s">
        <v>19</v>
      </c>
      <c r="F437" s="202" t="s">
        <v>482</v>
      </c>
      <c r="G437" s="200"/>
      <c r="H437" s="203">
        <v>3.433</v>
      </c>
      <c r="I437" s="204"/>
      <c r="J437" s="200"/>
      <c r="K437" s="200"/>
      <c r="L437" s="205"/>
      <c r="M437" s="206"/>
      <c r="N437" s="207"/>
      <c r="O437" s="207"/>
      <c r="P437" s="207"/>
      <c r="Q437" s="207"/>
      <c r="R437" s="207"/>
      <c r="S437" s="207"/>
      <c r="T437" s="208"/>
      <c r="AT437" s="209" t="s">
        <v>140</v>
      </c>
      <c r="AU437" s="209" t="s">
        <v>136</v>
      </c>
      <c r="AV437" s="14" t="s">
        <v>136</v>
      </c>
      <c r="AW437" s="14" t="s">
        <v>32</v>
      </c>
      <c r="AX437" s="14" t="s">
        <v>70</v>
      </c>
      <c r="AY437" s="209" t="s">
        <v>128</v>
      </c>
    </row>
    <row r="438" spans="2:51" s="15" customFormat="1" ht="12">
      <c r="B438" s="210"/>
      <c r="C438" s="211"/>
      <c r="D438" s="190" t="s">
        <v>140</v>
      </c>
      <c r="E438" s="212" t="s">
        <v>19</v>
      </c>
      <c r="F438" s="213" t="s">
        <v>148</v>
      </c>
      <c r="G438" s="211"/>
      <c r="H438" s="214">
        <v>37.763</v>
      </c>
      <c r="I438" s="215"/>
      <c r="J438" s="211"/>
      <c r="K438" s="211"/>
      <c r="L438" s="216"/>
      <c r="M438" s="217"/>
      <c r="N438" s="218"/>
      <c r="O438" s="218"/>
      <c r="P438" s="218"/>
      <c r="Q438" s="218"/>
      <c r="R438" s="218"/>
      <c r="S438" s="218"/>
      <c r="T438" s="219"/>
      <c r="AT438" s="220" t="s">
        <v>140</v>
      </c>
      <c r="AU438" s="220" t="s">
        <v>136</v>
      </c>
      <c r="AV438" s="15" t="s">
        <v>135</v>
      </c>
      <c r="AW438" s="15" t="s">
        <v>32</v>
      </c>
      <c r="AX438" s="15" t="s">
        <v>78</v>
      </c>
      <c r="AY438" s="220" t="s">
        <v>128</v>
      </c>
    </row>
    <row r="439" spans="2:51" s="14" customFormat="1" ht="12">
      <c r="B439" s="199"/>
      <c r="C439" s="200"/>
      <c r="D439" s="190" t="s">
        <v>140</v>
      </c>
      <c r="E439" s="200"/>
      <c r="F439" s="202" t="s">
        <v>483</v>
      </c>
      <c r="G439" s="200"/>
      <c r="H439" s="203">
        <v>39.651</v>
      </c>
      <c r="I439" s="204"/>
      <c r="J439" s="200"/>
      <c r="K439" s="200"/>
      <c r="L439" s="205"/>
      <c r="M439" s="206"/>
      <c r="N439" s="207"/>
      <c r="O439" s="207"/>
      <c r="P439" s="207"/>
      <c r="Q439" s="207"/>
      <c r="R439" s="207"/>
      <c r="S439" s="207"/>
      <c r="T439" s="208"/>
      <c r="AT439" s="209" t="s">
        <v>140</v>
      </c>
      <c r="AU439" s="209" t="s">
        <v>136</v>
      </c>
      <c r="AV439" s="14" t="s">
        <v>136</v>
      </c>
      <c r="AW439" s="14" t="s">
        <v>4</v>
      </c>
      <c r="AX439" s="14" t="s">
        <v>78</v>
      </c>
      <c r="AY439" s="209" t="s">
        <v>128</v>
      </c>
    </row>
    <row r="440" spans="1:65" s="2" customFormat="1" ht="24.2" customHeight="1">
      <c r="A440" s="35"/>
      <c r="B440" s="36"/>
      <c r="C440" s="170" t="s">
        <v>484</v>
      </c>
      <c r="D440" s="170" t="s">
        <v>130</v>
      </c>
      <c r="E440" s="171" t="s">
        <v>485</v>
      </c>
      <c r="F440" s="172" t="s">
        <v>486</v>
      </c>
      <c r="G440" s="173" t="s">
        <v>218</v>
      </c>
      <c r="H440" s="174">
        <v>45.523</v>
      </c>
      <c r="I440" s="175"/>
      <c r="J440" s="176">
        <f>ROUND(I440*H440,2)</f>
        <v>0</v>
      </c>
      <c r="K440" s="172" t="s">
        <v>134</v>
      </c>
      <c r="L440" s="40"/>
      <c r="M440" s="177" t="s">
        <v>19</v>
      </c>
      <c r="N440" s="178" t="s">
        <v>42</v>
      </c>
      <c r="O440" s="65"/>
      <c r="P440" s="179">
        <f>O440*H440</f>
        <v>0</v>
      </c>
      <c r="Q440" s="179">
        <v>0.00018</v>
      </c>
      <c r="R440" s="179">
        <f>Q440*H440</f>
        <v>0.00819414</v>
      </c>
      <c r="S440" s="179">
        <v>0</v>
      </c>
      <c r="T440" s="180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181" t="s">
        <v>135</v>
      </c>
      <c r="AT440" s="181" t="s">
        <v>130</v>
      </c>
      <c r="AU440" s="181" t="s">
        <v>136</v>
      </c>
      <c r="AY440" s="18" t="s">
        <v>128</v>
      </c>
      <c r="BE440" s="182">
        <f>IF(N440="základní",J440,0)</f>
        <v>0</v>
      </c>
      <c r="BF440" s="182">
        <f>IF(N440="snížená",J440,0)</f>
        <v>0</v>
      </c>
      <c r="BG440" s="182">
        <f>IF(N440="zákl. přenesená",J440,0)</f>
        <v>0</v>
      </c>
      <c r="BH440" s="182">
        <f>IF(N440="sníž. přenesená",J440,0)</f>
        <v>0</v>
      </c>
      <c r="BI440" s="182">
        <f>IF(N440="nulová",J440,0)</f>
        <v>0</v>
      </c>
      <c r="BJ440" s="18" t="s">
        <v>136</v>
      </c>
      <c r="BK440" s="182">
        <f>ROUND(I440*H440,2)</f>
        <v>0</v>
      </c>
      <c r="BL440" s="18" t="s">
        <v>135</v>
      </c>
      <c r="BM440" s="181" t="s">
        <v>487</v>
      </c>
    </row>
    <row r="441" spans="1:47" s="2" customFormat="1" ht="12">
      <c r="A441" s="35"/>
      <c r="B441" s="36"/>
      <c r="C441" s="37"/>
      <c r="D441" s="183" t="s">
        <v>138</v>
      </c>
      <c r="E441" s="37"/>
      <c r="F441" s="184" t="s">
        <v>488</v>
      </c>
      <c r="G441" s="37"/>
      <c r="H441" s="37"/>
      <c r="I441" s="185"/>
      <c r="J441" s="37"/>
      <c r="K441" s="37"/>
      <c r="L441" s="40"/>
      <c r="M441" s="186"/>
      <c r="N441" s="187"/>
      <c r="O441" s="65"/>
      <c r="P441" s="65"/>
      <c r="Q441" s="65"/>
      <c r="R441" s="65"/>
      <c r="S441" s="65"/>
      <c r="T441" s="66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T441" s="18" t="s">
        <v>138</v>
      </c>
      <c r="AU441" s="18" t="s">
        <v>136</v>
      </c>
    </row>
    <row r="442" spans="2:51" s="13" customFormat="1" ht="22.5">
      <c r="B442" s="188"/>
      <c r="C442" s="189"/>
      <c r="D442" s="190" t="s">
        <v>140</v>
      </c>
      <c r="E442" s="191" t="s">
        <v>19</v>
      </c>
      <c r="F442" s="192" t="s">
        <v>327</v>
      </c>
      <c r="G442" s="189"/>
      <c r="H442" s="191" t="s">
        <v>19</v>
      </c>
      <c r="I442" s="193"/>
      <c r="J442" s="189"/>
      <c r="K442" s="189"/>
      <c r="L442" s="194"/>
      <c r="M442" s="195"/>
      <c r="N442" s="196"/>
      <c r="O442" s="196"/>
      <c r="P442" s="196"/>
      <c r="Q442" s="196"/>
      <c r="R442" s="196"/>
      <c r="S442" s="196"/>
      <c r="T442" s="197"/>
      <c r="AT442" s="198" t="s">
        <v>140</v>
      </c>
      <c r="AU442" s="198" t="s">
        <v>136</v>
      </c>
      <c r="AV442" s="13" t="s">
        <v>78</v>
      </c>
      <c r="AW442" s="13" t="s">
        <v>32</v>
      </c>
      <c r="AX442" s="13" t="s">
        <v>70</v>
      </c>
      <c r="AY442" s="198" t="s">
        <v>128</v>
      </c>
    </row>
    <row r="443" spans="2:51" s="13" customFormat="1" ht="12">
      <c r="B443" s="188"/>
      <c r="C443" s="189"/>
      <c r="D443" s="190" t="s">
        <v>140</v>
      </c>
      <c r="E443" s="191" t="s">
        <v>19</v>
      </c>
      <c r="F443" s="192" t="s">
        <v>142</v>
      </c>
      <c r="G443" s="189"/>
      <c r="H443" s="191" t="s">
        <v>19</v>
      </c>
      <c r="I443" s="193"/>
      <c r="J443" s="189"/>
      <c r="K443" s="189"/>
      <c r="L443" s="194"/>
      <c r="M443" s="195"/>
      <c r="N443" s="196"/>
      <c r="O443" s="196"/>
      <c r="P443" s="196"/>
      <c r="Q443" s="196"/>
      <c r="R443" s="196"/>
      <c r="S443" s="196"/>
      <c r="T443" s="197"/>
      <c r="AT443" s="198" t="s">
        <v>140</v>
      </c>
      <c r="AU443" s="198" t="s">
        <v>136</v>
      </c>
      <c r="AV443" s="13" t="s">
        <v>78</v>
      </c>
      <c r="AW443" s="13" t="s">
        <v>32</v>
      </c>
      <c r="AX443" s="13" t="s">
        <v>70</v>
      </c>
      <c r="AY443" s="198" t="s">
        <v>128</v>
      </c>
    </row>
    <row r="444" spans="2:51" s="14" customFormat="1" ht="12">
      <c r="B444" s="199"/>
      <c r="C444" s="200"/>
      <c r="D444" s="190" t="s">
        <v>140</v>
      </c>
      <c r="E444" s="201" t="s">
        <v>19</v>
      </c>
      <c r="F444" s="202" t="s">
        <v>328</v>
      </c>
      <c r="G444" s="200"/>
      <c r="H444" s="203">
        <v>11.245</v>
      </c>
      <c r="I444" s="204"/>
      <c r="J444" s="200"/>
      <c r="K444" s="200"/>
      <c r="L444" s="205"/>
      <c r="M444" s="206"/>
      <c r="N444" s="207"/>
      <c r="O444" s="207"/>
      <c r="P444" s="207"/>
      <c r="Q444" s="207"/>
      <c r="R444" s="207"/>
      <c r="S444" s="207"/>
      <c r="T444" s="208"/>
      <c r="AT444" s="209" t="s">
        <v>140</v>
      </c>
      <c r="AU444" s="209" t="s">
        <v>136</v>
      </c>
      <c r="AV444" s="14" t="s">
        <v>136</v>
      </c>
      <c r="AW444" s="14" t="s">
        <v>32</v>
      </c>
      <c r="AX444" s="14" t="s">
        <v>70</v>
      </c>
      <c r="AY444" s="209" t="s">
        <v>128</v>
      </c>
    </row>
    <row r="445" spans="2:51" s="13" customFormat="1" ht="12">
      <c r="B445" s="188"/>
      <c r="C445" s="189"/>
      <c r="D445" s="190" t="s">
        <v>140</v>
      </c>
      <c r="E445" s="191" t="s">
        <v>19</v>
      </c>
      <c r="F445" s="192" t="s">
        <v>144</v>
      </c>
      <c r="G445" s="189"/>
      <c r="H445" s="191" t="s">
        <v>19</v>
      </c>
      <c r="I445" s="193"/>
      <c r="J445" s="189"/>
      <c r="K445" s="189"/>
      <c r="L445" s="194"/>
      <c r="M445" s="195"/>
      <c r="N445" s="196"/>
      <c r="O445" s="196"/>
      <c r="P445" s="196"/>
      <c r="Q445" s="196"/>
      <c r="R445" s="196"/>
      <c r="S445" s="196"/>
      <c r="T445" s="197"/>
      <c r="AT445" s="198" t="s">
        <v>140</v>
      </c>
      <c r="AU445" s="198" t="s">
        <v>136</v>
      </c>
      <c r="AV445" s="13" t="s">
        <v>78</v>
      </c>
      <c r="AW445" s="13" t="s">
        <v>32</v>
      </c>
      <c r="AX445" s="13" t="s">
        <v>70</v>
      </c>
      <c r="AY445" s="198" t="s">
        <v>128</v>
      </c>
    </row>
    <row r="446" spans="2:51" s="14" customFormat="1" ht="22.5">
      <c r="B446" s="199"/>
      <c r="C446" s="200"/>
      <c r="D446" s="190" t="s">
        <v>140</v>
      </c>
      <c r="E446" s="201" t="s">
        <v>19</v>
      </c>
      <c r="F446" s="202" t="s">
        <v>329</v>
      </c>
      <c r="G446" s="200"/>
      <c r="H446" s="203">
        <v>17.108</v>
      </c>
      <c r="I446" s="204"/>
      <c r="J446" s="200"/>
      <c r="K446" s="200"/>
      <c r="L446" s="205"/>
      <c r="M446" s="206"/>
      <c r="N446" s="207"/>
      <c r="O446" s="207"/>
      <c r="P446" s="207"/>
      <c r="Q446" s="207"/>
      <c r="R446" s="207"/>
      <c r="S446" s="207"/>
      <c r="T446" s="208"/>
      <c r="AT446" s="209" t="s">
        <v>140</v>
      </c>
      <c r="AU446" s="209" t="s">
        <v>136</v>
      </c>
      <c r="AV446" s="14" t="s">
        <v>136</v>
      </c>
      <c r="AW446" s="14" t="s">
        <v>32</v>
      </c>
      <c r="AX446" s="14" t="s">
        <v>70</v>
      </c>
      <c r="AY446" s="209" t="s">
        <v>128</v>
      </c>
    </row>
    <row r="447" spans="2:51" s="13" customFormat="1" ht="12">
      <c r="B447" s="188"/>
      <c r="C447" s="189"/>
      <c r="D447" s="190" t="s">
        <v>140</v>
      </c>
      <c r="E447" s="191" t="s">
        <v>19</v>
      </c>
      <c r="F447" s="192" t="s">
        <v>146</v>
      </c>
      <c r="G447" s="189"/>
      <c r="H447" s="191" t="s">
        <v>19</v>
      </c>
      <c r="I447" s="193"/>
      <c r="J447" s="189"/>
      <c r="K447" s="189"/>
      <c r="L447" s="194"/>
      <c r="M447" s="195"/>
      <c r="N447" s="196"/>
      <c r="O447" s="196"/>
      <c r="P447" s="196"/>
      <c r="Q447" s="196"/>
      <c r="R447" s="196"/>
      <c r="S447" s="196"/>
      <c r="T447" s="197"/>
      <c r="AT447" s="198" t="s">
        <v>140</v>
      </c>
      <c r="AU447" s="198" t="s">
        <v>136</v>
      </c>
      <c r="AV447" s="13" t="s">
        <v>78</v>
      </c>
      <c r="AW447" s="13" t="s">
        <v>32</v>
      </c>
      <c r="AX447" s="13" t="s">
        <v>70</v>
      </c>
      <c r="AY447" s="198" t="s">
        <v>128</v>
      </c>
    </row>
    <row r="448" spans="2:51" s="14" customFormat="1" ht="22.5">
      <c r="B448" s="199"/>
      <c r="C448" s="200"/>
      <c r="D448" s="190" t="s">
        <v>140</v>
      </c>
      <c r="E448" s="201" t="s">
        <v>19</v>
      </c>
      <c r="F448" s="202" t="s">
        <v>330</v>
      </c>
      <c r="G448" s="200"/>
      <c r="H448" s="203">
        <v>17.17</v>
      </c>
      <c r="I448" s="204"/>
      <c r="J448" s="200"/>
      <c r="K448" s="200"/>
      <c r="L448" s="205"/>
      <c r="M448" s="206"/>
      <c r="N448" s="207"/>
      <c r="O448" s="207"/>
      <c r="P448" s="207"/>
      <c r="Q448" s="207"/>
      <c r="R448" s="207"/>
      <c r="S448" s="207"/>
      <c r="T448" s="208"/>
      <c r="AT448" s="209" t="s">
        <v>140</v>
      </c>
      <c r="AU448" s="209" t="s">
        <v>136</v>
      </c>
      <c r="AV448" s="14" t="s">
        <v>136</v>
      </c>
      <c r="AW448" s="14" t="s">
        <v>32</v>
      </c>
      <c r="AX448" s="14" t="s">
        <v>70</v>
      </c>
      <c r="AY448" s="209" t="s">
        <v>128</v>
      </c>
    </row>
    <row r="449" spans="2:51" s="15" customFormat="1" ht="12">
      <c r="B449" s="210"/>
      <c r="C449" s="211"/>
      <c r="D449" s="190" t="s">
        <v>140</v>
      </c>
      <c r="E449" s="212" t="s">
        <v>19</v>
      </c>
      <c r="F449" s="213" t="s">
        <v>148</v>
      </c>
      <c r="G449" s="211"/>
      <c r="H449" s="214">
        <v>45.523</v>
      </c>
      <c r="I449" s="215"/>
      <c r="J449" s="211"/>
      <c r="K449" s="211"/>
      <c r="L449" s="216"/>
      <c r="M449" s="217"/>
      <c r="N449" s="218"/>
      <c r="O449" s="218"/>
      <c r="P449" s="218"/>
      <c r="Q449" s="218"/>
      <c r="R449" s="218"/>
      <c r="S449" s="218"/>
      <c r="T449" s="219"/>
      <c r="AT449" s="220" t="s">
        <v>140</v>
      </c>
      <c r="AU449" s="220" t="s">
        <v>136</v>
      </c>
      <c r="AV449" s="15" t="s">
        <v>135</v>
      </c>
      <c r="AW449" s="15" t="s">
        <v>32</v>
      </c>
      <c r="AX449" s="15" t="s">
        <v>78</v>
      </c>
      <c r="AY449" s="220" t="s">
        <v>128</v>
      </c>
    </row>
    <row r="450" spans="1:65" s="2" customFormat="1" ht="37.9" customHeight="1">
      <c r="A450" s="35"/>
      <c r="B450" s="36"/>
      <c r="C450" s="170" t="s">
        <v>489</v>
      </c>
      <c r="D450" s="170" t="s">
        <v>130</v>
      </c>
      <c r="E450" s="171" t="s">
        <v>490</v>
      </c>
      <c r="F450" s="172" t="s">
        <v>491</v>
      </c>
      <c r="G450" s="173" t="s">
        <v>218</v>
      </c>
      <c r="H450" s="174">
        <v>45.523</v>
      </c>
      <c r="I450" s="175"/>
      <c r="J450" s="176">
        <f>ROUND(I450*H450,2)</f>
        <v>0</v>
      </c>
      <c r="K450" s="172" t="s">
        <v>134</v>
      </c>
      <c r="L450" s="40"/>
      <c r="M450" s="177" t="s">
        <v>19</v>
      </c>
      <c r="N450" s="178" t="s">
        <v>42</v>
      </c>
      <c r="O450" s="65"/>
      <c r="P450" s="179">
        <f>O450*H450</f>
        <v>0</v>
      </c>
      <c r="Q450" s="179">
        <v>0.0057</v>
      </c>
      <c r="R450" s="179">
        <f>Q450*H450</f>
        <v>0.2594811</v>
      </c>
      <c r="S450" s="179">
        <v>0</v>
      </c>
      <c r="T450" s="180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81" t="s">
        <v>135</v>
      </c>
      <c r="AT450" s="181" t="s">
        <v>130</v>
      </c>
      <c r="AU450" s="181" t="s">
        <v>136</v>
      </c>
      <c r="AY450" s="18" t="s">
        <v>128</v>
      </c>
      <c r="BE450" s="182">
        <f>IF(N450="základní",J450,0)</f>
        <v>0</v>
      </c>
      <c r="BF450" s="182">
        <f>IF(N450="snížená",J450,0)</f>
        <v>0</v>
      </c>
      <c r="BG450" s="182">
        <f>IF(N450="zákl. přenesená",J450,0)</f>
        <v>0</v>
      </c>
      <c r="BH450" s="182">
        <f>IF(N450="sníž. přenesená",J450,0)</f>
        <v>0</v>
      </c>
      <c r="BI450" s="182">
        <f>IF(N450="nulová",J450,0)</f>
        <v>0</v>
      </c>
      <c r="BJ450" s="18" t="s">
        <v>136</v>
      </c>
      <c r="BK450" s="182">
        <f>ROUND(I450*H450,2)</f>
        <v>0</v>
      </c>
      <c r="BL450" s="18" t="s">
        <v>135</v>
      </c>
      <c r="BM450" s="181" t="s">
        <v>492</v>
      </c>
    </row>
    <row r="451" spans="1:47" s="2" customFormat="1" ht="12">
      <c r="A451" s="35"/>
      <c r="B451" s="36"/>
      <c r="C451" s="37"/>
      <c r="D451" s="183" t="s">
        <v>138</v>
      </c>
      <c r="E451" s="37"/>
      <c r="F451" s="184" t="s">
        <v>493</v>
      </c>
      <c r="G451" s="37"/>
      <c r="H451" s="37"/>
      <c r="I451" s="185"/>
      <c r="J451" s="37"/>
      <c r="K451" s="37"/>
      <c r="L451" s="40"/>
      <c r="M451" s="186"/>
      <c r="N451" s="187"/>
      <c r="O451" s="65"/>
      <c r="P451" s="65"/>
      <c r="Q451" s="65"/>
      <c r="R451" s="65"/>
      <c r="S451" s="65"/>
      <c r="T451" s="66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T451" s="18" t="s">
        <v>138</v>
      </c>
      <c r="AU451" s="18" t="s">
        <v>136</v>
      </c>
    </row>
    <row r="452" spans="1:65" s="2" customFormat="1" ht="24.2" customHeight="1">
      <c r="A452" s="35"/>
      <c r="B452" s="36"/>
      <c r="C452" s="170" t="s">
        <v>494</v>
      </c>
      <c r="D452" s="170" t="s">
        <v>130</v>
      </c>
      <c r="E452" s="171" t="s">
        <v>495</v>
      </c>
      <c r="F452" s="172" t="s">
        <v>496</v>
      </c>
      <c r="G452" s="173" t="s">
        <v>218</v>
      </c>
      <c r="H452" s="174">
        <v>45.416</v>
      </c>
      <c r="I452" s="175"/>
      <c r="J452" s="176">
        <f>ROUND(I452*H452,2)</f>
        <v>0</v>
      </c>
      <c r="K452" s="172" t="s">
        <v>134</v>
      </c>
      <c r="L452" s="40"/>
      <c r="M452" s="177" t="s">
        <v>19</v>
      </c>
      <c r="N452" s="178" t="s">
        <v>42</v>
      </c>
      <c r="O452" s="65"/>
      <c r="P452" s="179">
        <f>O452*H452</f>
        <v>0</v>
      </c>
      <c r="Q452" s="179">
        <v>0.0002</v>
      </c>
      <c r="R452" s="179">
        <f>Q452*H452</f>
        <v>0.0090832</v>
      </c>
      <c r="S452" s="179">
        <v>0</v>
      </c>
      <c r="T452" s="180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181" t="s">
        <v>135</v>
      </c>
      <c r="AT452" s="181" t="s">
        <v>130</v>
      </c>
      <c r="AU452" s="181" t="s">
        <v>136</v>
      </c>
      <c r="AY452" s="18" t="s">
        <v>128</v>
      </c>
      <c r="BE452" s="182">
        <f>IF(N452="základní",J452,0)</f>
        <v>0</v>
      </c>
      <c r="BF452" s="182">
        <f>IF(N452="snížená",J452,0)</f>
        <v>0</v>
      </c>
      <c r="BG452" s="182">
        <f>IF(N452="zákl. přenesená",J452,0)</f>
        <v>0</v>
      </c>
      <c r="BH452" s="182">
        <f>IF(N452="sníž. přenesená",J452,0)</f>
        <v>0</v>
      </c>
      <c r="BI452" s="182">
        <f>IF(N452="nulová",J452,0)</f>
        <v>0</v>
      </c>
      <c r="BJ452" s="18" t="s">
        <v>136</v>
      </c>
      <c r="BK452" s="182">
        <f>ROUND(I452*H452,2)</f>
        <v>0</v>
      </c>
      <c r="BL452" s="18" t="s">
        <v>135</v>
      </c>
      <c r="BM452" s="181" t="s">
        <v>497</v>
      </c>
    </row>
    <row r="453" spans="1:47" s="2" customFormat="1" ht="12">
      <c r="A453" s="35"/>
      <c r="B453" s="36"/>
      <c r="C453" s="37"/>
      <c r="D453" s="183" t="s">
        <v>138</v>
      </c>
      <c r="E453" s="37"/>
      <c r="F453" s="184" t="s">
        <v>498</v>
      </c>
      <c r="G453" s="37"/>
      <c r="H453" s="37"/>
      <c r="I453" s="185"/>
      <c r="J453" s="37"/>
      <c r="K453" s="37"/>
      <c r="L453" s="40"/>
      <c r="M453" s="186"/>
      <c r="N453" s="187"/>
      <c r="O453" s="65"/>
      <c r="P453" s="65"/>
      <c r="Q453" s="65"/>
      <c r="R453" s="65"/>
      <c r="S453" s="65"/>
      <c r="T453" s="66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T453" s="18" t="s">
        <v>138</v>
      </c>
      <c r="AU453" s="18" t="s">
        <v>136</v>
      </c>
    </row>
    <row r="454" spans="2:51" s="13" customFormat="1" ht="12">
      <c r="B454" s="188"/>
      <c r="C454" s="189"/>
      <c r="D454" s="190" t="s">
        <v>140</v>
      </c>
      <c r="E454" s="191" t="s">
        <v>19</v>
      </c>
      <c r="F454" s="192" t="s">
        <v>359</v>
      </c>
      <c r="G454" s="189"/>
      <c r="H454" s="191" t="s">
        <v>19</v>
      </c>
      <c r="I454" s="193"/>
      <c r="J454" s="189"/>
      <c r="K454" s="189"/>
      <c r="L454" s="194"/>
      <c r="M454" s="195"/>
      <c r="N454" s="196"/>
      <c r="O454" s="196"/>
      <c r="P454" s="196"/>
      <c r="Q454" s="196"/>
      <c r="R454" s="196"/>
      <c r="S454" s="196"/>
      <c r="T454" s="197"/>
      <c r="AT454" s="198" t="s">
        <v>140</v>
      </c>
      <c r="AU454" s="198" t="s">
        <v>136</v>
      </c>
      <c r="AV454" s="13" t="s">
        <v>78</v>
      </c>
      <c r="AW454" s="13" t="s">
        <v>32</v>
      </c>
      <c r="AX454" s="13" t="s">
        <v>70</v>
      </c>
      <c r="AY454" s="198" t="s">
        <v>128</v>
      </c>
    </row>
    <row r="455" spans="2:51" s="14" customFormat="1" ht="12">
      <c r="B455" s="199"/>
      <c r="C455" s="200"/>
      <c r="D455" s="190" t="s">
        <v>140</v>
      </c>
      <c r="E455" s="201" t="s">
        <v>19</v>
      </c>
      <c r="F455" s="202" t="s">
        <v>360</v>
      </c>
      <c r="G455" s="200"/>
      <c r="H455" s="203">
        <v>10.718</v>
      </c>
      <c r="I455" s="204"/>
      <c r="J455" s="200"/>
      <c r="K455" s="200"/>
      <c r="L455" s="205"/>
      <c r="M455" s="206"/>
      <c r="N455" s="207"/>
      <c r="O455" s="207"/>
      <c r="P455" s="207"/>
      <c r="Q455" s="207"/>
      <c r="R455" s="207"/>
      <c r="S455" s="207"/>
      <c r="T455" s="208"/>
      <c r="AT455" s="209" t="s">
        <v>140</v>
      </c>
      <c r="AU455" s="209" t="s">
        <v>136</v>
      </c>
      <c r="AV455" s="14" t="s">
        <v>136</v>
      </c>
      <c r="AW455" s="14" t="s">
        <v>32</v>
      </c>
      <c r="AX455" s="14" t="s">
        <v>70</v>
      </c>
      <c r="AY455" s="209" t="s">
        <v>128</v>
      </c>
    </row>
    <row r="456" spans="2:51" s="14" customFormat="1" ht="22.5">
      <c r="B456" s="199"/>
      <c r="C456" s="200"/>
      <c r="D456" s="190" t="s">
        <v>140</v>
      </c>
      <c r="E456" s="201" t="s">
        <v>19</v>
      </c>
      <c r="F456" s="202" t="s">
        <v>361</v>
      </c>
      <c r="G456" s="200"/>
      <c r="H456" s="203">
        <v>12.47</v>
      </c>
      <c r="I456" s="204"/>
      <c r="J456" s="200"/>
      <c r="K456" s="200"/>
      <c r="L456" s="205"/>
      <c r="M456" s="206"/>
      <c r="N456" s="207"/>
      <c r="O456" s="207"/>
      <c r="P456" s="207"/>
      <c r="Q456" s="207"/>
      <c r="R456" s="207"/>
      <c r="S456" s="207"/>
      <c r="T456" s="208"/>
      <c r="AT456" s="209" t="s">
        <v>140</v>
      </c>
      <c r="AU456" s="209" t="s">
        <v>136</v>
      </c>
      <c r="AV456" s="14" t="s">
        <v>136</v>
      </c>
      <c r="AW456" s="14" t="s">
        <v>32</v>
      </c>
      <c r="AX456" s="14" t="s">
        <v>70</v>
      </c>
      <c r="AY456" s="209" t="s">
        <v>128</v>
      </c>
    </row>
    <row r="457" spans="2:51" s="14" customFormat="1" ht="12">
      <c r="B457" s="199"/>
      <c r="C457" s="200"/>
      <c r="D457" s="190" t="s">
        <v>140</v>
      </c>
      <c r="E457" s="201" t="s">
        <v>19</v>
      </c>
      <c r="F457" s="202" t="s">
        <v>362</v>
      </c>
      <c r="G457" s="200"/>
      <c r="H457" s="203">
        <v>22.228</v>
      </c>
      <c r="I457" s="204"/>
      <c r="J457" s="200"/>
      <c r="K457" s="200"/>
      <c r="L457" s="205"/>
      <c r="M457" s="206"/>
      <c r="N457" s="207"/>
      <c r="O457" s="207"/>
      <c r="P457" s="207"/>
      <c r="Q457" s="207"/>
      <c r="R457" s="207"/>
      <c r="S457" s="207"/>
      <c r="T457" s="208"/>
      <c r="AT457" s="209" t="s">
        <v>140</v>
      </c>
      <c r="AU457" s="209" t="s">
        <v>136</v>
      </c>
      <c r="AV457" s="14" t="s">
        <v>136</v>
      </c>
      <c r="AW457" s="14" t="s">
        <v>32</v>
      </c>
      <c r="AX457" s="14" t="s">
        <v>70</v>
      </c>
      <c r="AY457" s="209" t="s">
        <v>128</v>
      </c>
    </row>
    <row r="458" spans="2:51" s="15" customFormat="1" ht="12">
      <c r="B458" s="210"/>
      <c r="C458" s="211"/>
      <c r="D458" s="190" t="s">
        <v>140</v>
      </c>
      <c r="E458" s="212" t="s">
        <v>19</v>
      </c>
      <c r="F458" s="213" t="s">
        <v>148</v>
      </c>
      <c r="G458" s="211"/>
      <c r="H458" s="214">
        <v>45.416</v>
      </c>
      <c r="I458" s="215"/>
      <c r="J458" s="211"/>
      <c r="K458" s="211"/>
      <c r="L458" s="216"/>
      <c r="M458" s="217"/>
      <c r="N458" s="218"/>
      <c r="O458" s="218"/>
      <c r="P458" s="218"/>
      <c r="Q458" s="218"/>
      <c r="R458" s="218"/>
      <c r="S458" s="218"/>
      <c r="T458" s="219"/>
      <c r="AT458" s="220" t="s">
        <v>140</v>
      </c>
      <c r="AU458" s="220" t="s">
        <v>136</v>
      </c>
      <c r="AV458" s="15" t="s">
        <v>135</v>
      </c>
      <c r="AW458" s="15" t="s">
        <v>32</v>
      </c>
      <c r="AX458" s="15" t="s">
        <v>78</v>
      </c>
      <c r="AY458" s="220" t="s">
        <v>128</v>
      </c>
    </row>
    <row r="459" spans="1:65" s="2" customFormat="1" ht="24.2" customHeight="1">
      <c r="A459" s="35"/>
      <c r="B459" s="36"/>
      <c r="C459" s="170" t="s">
        <v>499</v>
      </c>
      <c r="D459" s="170" t="s">
        <v>130</v>
      </c>
      <c r="E459" s="171" t="s">
        <v>500</v>
      </c>
      <c r="F459" s="172" t="s">
        <v>501</v>
      </c>
      <c r="G459" s="173" t="s">
        <v>218</v>
      </c>
      <c r="H459" s="174">
        <v>380.139</v>
      </c>
      <c r="I459" s="175"/>
      <c r="J459" s="176">
        <f>ROUND(I459*H459,2)</f>
        <v>0</v>
      </c>
      <c r="K459" s="172" t="s">
        <v>134</v>
      </c>
      <c r="L459" s="40"/>
      <c r="M459" s="177" t="s">
        <v>19</v>
      </c>
      <c r="N459" s="178" t="s">
        <v>42</v>
      </c>
      <c r="O459" s="65"/>
      <c r="P459" s="179">
        <f>O459*H459</f>
        <v>0</v>
      </c>
      <c r="Q459" s="179">
        <v>0.0002</v>
      </c>
      <c r="R459" s="179">
        <f>Q459*H459</f>
        <v>0.0760278</v>
      </c>
      <c r="S459" s="179">
        <v>0</v>
      </c>
      <c r="T459" s="180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181" t="s">
        <v>135</v>
      </c>
      <c r="AT459" s="181" t="s">
        <v>130</v>
      </c>
      <c r="AU459" s="181" t="s">
        <v>136</v>
      </c>
      <c r="AY459" s="18" t="s">
        <v>128</v>
      </c>
      <c r="BE459" s="182">
        <f>IF(N459="základní",J459,0)</f>
        <v>0</v>
      </c>
      <c r="BF459" s="182">
        <f>IF(N459="snížená",J459,0)</f>
        <v>0</v>
      </c>
      <c r="BG459" s="182">
        <f>IF(N459="zákl. přenesená",J459,0)</f>
        <v>0</v>
      </c>
      <c r="BH459" s="182">
        <f>IF(N459="sníž. přenesená",J459,0)</f>
        <v>0</v>
      </c>
      <c r="BI459" s="182">
        <f>IF(N459="nulová",J459,0)</f>
        <v>0</v>
      </c>
      <c r="BJ459" s="18" t="s">
        <v>136</v>
      </c>
      <c r="BK459" s="182">
        <f>ROUND(I459*H459,2)</f>
        <v>0</v>
      </c>
      <c r="BL459" s="18" t="s">
        <v>135</v>
      </c>
      <c r="BM459" s="181" t="s">
        <v>502</v>
      </c>
    </row>
    <row r="460" spans="1:47" s="2" customFormat="1" ht="12">
      <c r="A460" s="35"/>
      <c r="B460" s="36"/>
      <c r="C460" s="37"/>
      <c r="D460" s="183" t="s">
        <v>138</v>
      </c>
      <c r="E460" s="37"/>
      <c r="F460" s="184" t="s">
        <v>503</v>
      </c>
      <c r="G460" s="37"/>
      <c r="H460" s="37"/>
      <c r="I460" s="185"/>
      <c r="J460" s="37"/>
      <c r="K460" s="37"/>
      <c r="L460" s="40"/>
      <c r="M460" s="186"/>
      <c r="N460" s="187"/>
      <c r="O460" s="65"/>
      <c r="P460" s="65"/>
      <c r="Q460" s="65"/>
      <c r="R460" s="65"/>
      <c r="S460" s="65"/>
      <c r="T460" s="66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T460" s="18" t="s">
        <v>138</v>
      </c>
      <c r="AU460" s="18" t="s">
        <v>136</v>
      </c>
    </row>
    <row r="461" spans="2:51" s="14" customFormat="1" ht="12">
      <c r="B461" s="199"/>
      <c r="C461" s="200"/>
      <c r="D461" s="190" t="s">
        <v>140</v>
      </c>
      <c r="E461" s="201" t="s">
        <v>19</v>
      </c>
      <c r="F461" s="202" t="s">
        <v>504</v>
      </c>
      <c r="G461" s="200"/>
      <c r="H461" s="203">
        <v>380.139</v>
      </c>
      <c r="I461" s="204"/>
      <c r="J461" s="200"/>
      <c r="K461" s="200"/>
      <c r="L461" s="205"/>
      <c r="M461" s="206"/>
      <c r="N461" s="207"/>
      <c r="O461" s="207"/>
      <c r="P461" s="207"/>
      <c r="Q461" s="207"/>
      <c r="R461" s="207"/>
      <c r="S461" s="207"/>
      <c r="T461" s="208"/>
      <c r="AT461" s="209" t="s">
        <v>140</v>
      </c>
      <c r="AU461" s="209" t="s">
        <v>136</v>
      </c>
      <c r="AV461" s="14" t="s">
        <v>136</v>
      </c>
      <c r="AW461" s="14" t="s">
        <v>32</v>
      </c>
      <c r="AX461" s="14" t="s">
        <v>70</v>
      </c>
      <c r="AY461" s="209" t="s">
        <v>128</v>
      </c>
    </row>
    <row r="462" spans="2:51" s="15" customFormat="1" ht="12">
      <c r="B462" s="210"/>
      <c r="C462" s="211"/>
      <c r="D462" s="190" t="s">
        <v>140</v>
      </c>
      <c r="E462" s="212" t="s">
        <v>19</v>
      </c>
      <c r="F462" s="213" t="s">
        <v>148</v>
      </c>
      <c r="G462" s="211"/>
      <c r="H462" s="214">
        <v>380.139</v>
      </c>
      <c r="I462" s="215"/>
      <c r="J462" s="211"/>
      <c r="K462" s="211"/>
      <c r="L462" s="216"/>
      <c r="M462" s="217"/>
      <c r="N462" s="218"/>
      <c r="O462" s="218"/>
      <c r="P462" s="218"/>
      <c r="Q462" s="218"/>
      <c r="R462" s="218"/>
      <c r="S462" s="218"/>
      <c r="T462" s="219"/>
      <c r="AT462" s="220" t="s">
        <v>140</v>
      </c>
      <c r="AU462" s="220" t="s">
        <v>136</v>
      </c>
      <c r="AV462" s="15" t="s">
        <v>135</v>
      </c>
      <c r="AW462" s="15" t="s">
        <v>32</v>
      </c>
      <c r="AX462" s="15" t="s">
        <v>78</v>
      </c>
      <c r="AY462" s="220" t="s">
        <v>128</v>
      </c>
    </row>
    <row r="463" spans="1:65" s="2" customFormat="1" ht="37.9" customHeight="1">
      <c r="A463" s="35"/>
      <c r="B463" s="36"/>
      <c r="C463" s="170" t="s">
        <v>505</v>
      </c>
      <c r="D463" s="170" t="s">
        <v>130</v>
      </c>
      <c r="E463" s="171" t="s">
        <v>506</v>
      </c>
      <c r="F463" s="172" t="s">
        <v>507</v>
      </c>
      <c r="G463" s="173" t="s">
        <v>218</v>
      </c>
      <c r="H463" s="174">
        <v>380.139</v>
      </c>
      <c r="I463" s="175"/>
      <c r="J463" s="176">
        <f>ROUND(I463*H463,2)</f>
        <v>0</v>
      </c>
      <c r="K463" s="172" t="s">
        <v>134</v>
      </c>
      <c r="L463" s="40"/>
      <c r="M463" s="177" t="s">
        <v>19</v>
      </c>
      <c r="N463" s="178" t="s">
        <v>42</v>
      </c>
      <c r="O463" s="65"/>
      <c r="P463" s="179">
        <f>O463*H463</f>
        <v>0</v>
      </c>
      <c r="Q463" s="179">
        <v>0.00285</v>
      </c>
      <c r="R463" s="179">
        <f>Q463*H463</f>
        <v>1.08339615</v>
      </c>
      <c r="S463" s="179">
        <v>0</v>
      </c>
      <c r="T463" s="180">
        <f>S463*H463</f>
        <v>0</v>
      </c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R463" s="181" t="s">
        <v>135</v>
      </c>
      <c r="AT463" s="181" t="s">
        <v>130</v>
      </c>
      <c r="AU463" s="181" t="s">
        <v>136</v>
      </c>
      <c r="AY463" s="18" t="s">
        <v>128</v>
      </c>
      <c r="BE463" s="182">
        <f>IF(N463="základní",J463,0)</f>
        <v>0</v>
      </c>
      <c r="BF463" s="182">
        <f>IF(N463="snížená",J463,0)</f>
        <v>0</v>
      </c>
      <c r="BG463" s="182">
        <f>IF(N463="zákl. přenesená",J463,0)</f>
        <v>0</v>
      </c>
      <c r="BH463" s="182">
        <f>IF(N463="sníž. přenesená",J463,0)</f>
        <v>0</v>
      </c>
      <c r="BI463" s="182">
        <f>IF(N463="nulová",J463,0)</f>
        <v>0</v>
      </c>
      <c r="BJ463" s="18" t="s">
        <v>136</v>
      </c>
      <c r="BK463" s="182">
        <f>ROUND(I463*H463,2)</f>
        <v>0</v>
      </c>
      <c r="BL463" s="18" t="s">
        <v>135</v>
      </c>
      <c r="BM463" s="181" t="s">
        <v>508</v>
      </c>
    </row>
    <row r="464" spans="1:47" s="2" customFormat="1" ht="12">
      <c r="A464" s="35"/>
      <c r="B464" s="36"/>
      <c r="C464" s="37"/>
      <c r="D464" s="183" t="s">
        <v>138</v>
      </c>
      <c r="E464" s="37"/>
      <c r="F464" s="184" t="s">
        <v>509</v>
      </c>
      <c r="G464" s="37"/>
      <c r="H464" s="37"/>
      <c r="I464" s="185"/>
      <c r="J464" s="37"/>
      <c r="K464" s="37"/>
      <c r="L464" s="40"/>
      <c r="M464" s="186"/>
      <c r="N464" s="187"/>
      <c r="O464" s="65"/>
      <c r="P464" s="65"/>
      <c r="Q464" s="65"/>
      <c r="R464" s="65"/>
      <c r="S464" s="65"/>
      <c r="T464" s="66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T464" s="18" t="s">
        <v>138</v>
      </c>
      <c r="AU464" s="18" t="s">
        <v>136</v>
      </c>
    </row>
    <row r="465" spans="1:65" s="2" customFormat="1" ht="37.9" customHeight="1">
      <c r="A465" s="35"/>
      <c r="B465" s="36"/>
      <c r="C465" s="170" t="s">
        <v>510</v>
      </c>
      <c r="D465" s="170" t="s">
        <v>130</v>
      </c>
      <c r="E465" s="171" t="s">
        <v>511</v>
      </c>
      <c r="F465" s="172" t="s">
        <v>512</v>
      </c>
      <c r="G465" s="173" t="s">
        <v>218</v>
      </c>
      <c r="H465" s="174">
        <v>45.416</v>
      </c>
      <c r="I465" s="175"/>
      <c r="J465" s="176">
        <f>ROUND(I465*H465,2)</f>
        <v>0</v>
      </c>
      <c r="K465" s="172" t="s">
        <v>134</v>
      </c>
      <c r="L465" s="40"/>
      <c r="M465" s="177" t="s">
        <v>19</v>
      </c>
      <c r="N465" s="178" t="s">
        <v>42</v>
      </c>
      <c r="O465" s="65"/>
      <c r="P465" s="179">
        <f>O465*H465</f>
        <v>0</v>
      </c>
      <c r="Q465" s="179">
        <v>0.00285</v>
      </c>
      <c r="R465" s="179">
        <f>Q465*H465</f>
        <v>0.12943559999999998</v>
      </c>
      <c r="S465" s="179">
        <v>0</v>
      </c>
      <c r="T465" s="180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181" t="s">
        <v>135</v>
      </c>
      <c r="AT465" s="181" t="s">
        <v>130</v>
      </c>
      <c r="AU465" s="181" t="s">
        <v>136</v>
      </c>
      <c r="AY465" s="18" t="s">
        <v>128</v>
      </c>
      <c r="BE465" s="182">
        <f>IF(N465="základní",J465,0)</f>
        <v>0</v>
      </c>
      <c r="BF465" s="182">
        <f>IF(N465="snížená",J465,0)</f>
        <v>0</v>
      </c>
      <c r="BG465" s="182">
        <f>IF(N465="zákl. přenesená",J465,0)</f>
        <v>0</v>
      </c>
      <c r="BH465" s="182">
        <f>IF(N465="sníž. přenesená",J465,0)</f>
        <v>0</v>
      </c>
      <c r="BI465" s="182">
        <f>IF(N465="nulová",J465,0)</f>
        <v>0</v>
      </c>
      <c r="BJ465" s="18" t="s">
        <v>136</v>
      </c>
      <c r="BK465" s="182">
        <f>ROUND(I465*H465,2)</f>
        <v>0</v>
      </c>
      <c r="BL465" s="18" t="s">
        <v>135</v>
      </c>
      <c r="BM465" s="181" t="s">
        <v>513</v>
      </c>
    </row>
    <row r="466" spans="1:47" s="2" customFormat="1" ht="12">
      <c r="A466" s="35"/>
      <c r="B466" s="36"/>
      <c r="C466" s="37"/>
      <c r="D466" s="183" t="s">
        <v>138</v>
      </c>
      <c r="E466" s="37"/>
      <c r="F466" s="184" t="s">
        <v>514</v>
      </c>
      <c r="G466" s="37"/>
      <c r="H466" s="37"/>
      <c r="I466" s="185"/>
      <c r="J466" s="37"/>
      <c r="K466" s="37"/>
      <c r="L466" s="40"/>
      <c r="M466" s="186"/>
      <c r="N466" s="187"/>
      <c r="O466" s="65"/>
      <c r="P466" s="65"/>
      <c r="Q466" s="65"/>
      <c r="R466" s="65"/>
      <c r="S466" s="65"/>
      <c r="T466" s="66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T466" s="18" t="s">
        <v>138</v>
      </c>
      <c r="AU466" s="18" t="s">
        <v>136</v>
      </c>
    </row>
    <row r="467" spans="1:65" s="2" customFormat="1" ht="33" customHeight="1">
      <c r="A467" s="35"/>
      <c r="B467" s="36"/>
      <c r="C467" s="170" t="s">
        <v>515</v>
      </c>
      <c r="D467" s="170" t="s">
        <v>130</v>
      </c>
      <c r="E467" s="171" t="s">
        <v>516</v>
      </c>
      <c r="F467" s="172" t="s">
        <v>517</v>
      </c>
      <c r="G467" s="173" t="s">
        <v>218</v>
      </c>
      <c r="H467" s="174">
        <v>3.316</v>
      </c>
      <c r="I467" s="175"/>
      <c r="J467" s="176">
        <f>ROUND(I467*H467,2)</f>
        <v>0</v>
      </c>
      <c r="K467" s="172" t="s">
        <v>134</v>
      </c>
      <c r="L467" s="40"/>
      <c r="M467" s="177" t="s">
        <v>19</v>
      </c>
      <c r="N467" s="178" t="s">
        <v>42</v>
      </c>
      <c r="O467" s="65"/>
      <c r="P467" s="179">
        <f>O467*H467</f>
        <v>0</v>
      </c>
      <c r="Q467" s="179">
        <v>0.063</v>
      </c>
      <c r="R467" s="179">
        <f>Q467*H467</f>
        <v>0.20890799999999998</v>
      </c>
      <c r="S467" s="179">
        <v>0</v>
      </c>
      <c r="T467" s="180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181" t="s">
        <v>135</v>
      </c>
      <c r="AT467" s="181" t="s">
        <v>130</v>
      </c>
      <c r="AU467" s="181" t="s">
        <v>136</v>
      </c>
      <c r="AY467" s="18" t="s">
        <v>128</v>
      </c>
      <c r="BE467" s="182">
        <f>IF(N467="základní",J467,0)</f>
        <v>0</v>
      </c>
      <c r="BF467" s="182">
        <f>IF(N467="snížená",J467,0)</f>
        <v>0</v>
      </c>
      <c r="BG467" s="182">
        <f>IF(N467="zákl. přenesená",J467,0)</f>
        <v>0</v>
      </c>
      <c r="BH467" s="182">
        <f>IF(N467="sníž. přenesená",J467,0)</f>
        <v>0</v>
      </c>
      <c r="BI467" s="182">
        <f>IF(N467="nulová",J467,0)</f>
        <v>0</v>
      </c>
      <c r="BJ467" s="18" t="s">
        <v>136</v>
      </c>
      <c r="BK467" s="182">
        <f>ROUND(I467*H467,2)</f>
        <v>0</v>
      </c>
      <c r="BL467" s="18" t="s">
        <v>135</v>
      </c>
      <c r="BM467" s="181" t="s">
        <v>518</v>
      </c>
    </row>
    <row r="468" spans="1:47" s="2" customFormat="1" ht="12">
      <c r="A468" s="35"/>
      <c r="B468" s="36"/>
      <c r="C468" s="37"/>
      <c r="D468" s="183" t="s">
        <v>138</v>
      </c>
      <c r="E468" s="37"/>
      <c r="F468" s="184" t="s">
        <v>519</v>
      </c>
      <c r="G468" s="37"/>
      <c r="H468" s="37"/>
      <c r="I468" s="185"/>
      <c r="J468" s="37"/>
      <c r="K468" s="37"/>
      <c r="L468" s="40"/>
      <c r="M468" s="186"/>
      <c r="N468" s="187"/>
      <c r="O468" s="65"/>
      <c r="P468" s="65"/>
      <c r="Q468" s="65"/>
      <c r="R468" s="65"/>
      <c r="S468" s="65"/>
      <c r="T468" s="66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T468" s="18" t="s">
        <v>138</v>
      </c>
      <c r="AU468" s="18" t="s">
        <v>136</v>
      </c>
    </row>
    <row r="469" spans="2:51" s="13" customFormat="1" ht="12">
      <c r="B469" s="188"/>
      <c r="C469" s="189"/>
      <c r="D469" s="190" t="s">
        <v>140</v>
      </c>
      <c r="E469" s="191" t="s">
        <v>19</v>
      </c>
      <c r="F469" s="192" t="s">
        <v>520</v>
      </c>
      <c r="G469" s="189"/>
      <c r="H469" s="191" t="s">
        <v>19</v>
      </c>
      <c r="I469" s="193"/>
      <c r="J469" s="189"/>
      <c r="K469" s="189"/>
      <c r="L469" s="194"/>
      <c r="M469" s="195"/>
      <c r="N469" s="196"/>
      <c r="O469" s="196"/>
      <c r="P469" s="196"/>
      <c r="Q469" s="196"/>
      <c r="R469" s="196"/>
      <c r="S469" s="196"/>
      <c r="T469" s="197"/>
      <c r="AT469" s="198" t="s">
        <v>140</v>
      </c>
      <c r="AU469" s="198" t="s">
        <v>136</v>
      </c>
      <c r="AV469" s="13" t="s">
        <v>78</v>
      </c>
      <c r="AW469" s="13" t="s">
        <v>32</v>
      </c>
      <c r="AX469" s="13" t="s">
        <v>70</v>
      </c>
      <c r="AY469" s="198" t="s">
        <v>128</v>
      </c>
    </row>
    <row r="470" spans="2:51" s="14" customFormat="1" ht="12">
      <c r="B470" s="199"/>
      <c r="C470" s="200"/>
      <c r="D470" s="190" t="s">
        <v>140</v>
      </c>
      <c r="E470" s="201" t="s">
        <v>19</v>
      </c>
      <c r="F470" s="202" t="s">
        <v>521</v>
      </c>
      <c r="G470" s="200"/>
      <c r="H470" s="203">
        <v>0.441</v>
      </c>
      <c r="I470" s="204"/>
      <c r="J470" s="200"/>
      <c r="K470" s="200"/>
      <c r="L470" s="205"/>
      <c r="M470" s="206"/>
      <c r="N470" s="207"/>
      <c r="O470" s="207"/>
      <c r="P470" s="207"/>
      <c r="Q470" s="207"/>
      <c r="R470" s="207"/>
      <c r="S470" s="207"/>
      <c r="T470" s="208"/>
      <c r="AT470" s="209" t="s">
        <v>140</v>
      </c>
      <c r="AU470" s="209" t="s">
        <v>136</v>
      </c>
      <c r="AV470" s="14" t="s">
        <v>136</v>
      </c>
      <c r="AW470" s="14" t="s">
        <v>32</v>
      </c>
      <c r="AX470" s="14" t="s">
        <v>70</v>
      </c>
      <c r="AY470" s="209" t="s">
        <v>128</v>
      </c>
    </row>
    <row r="471" spans="2:51" s="14" customFormat="1" ht="12">
      <c r="B471" s="199"/>
      <c r="C471" s="200"/>
      <c r="D471" s="190" t="s">
        <v>140</v>
      </c>
      <c r="E471" s="201" t="s">
        <v>19</v>
      </c>
      <c r="F471" s="202" t="s">
        <v>522</v>
      </c>
      <c r="G471" s="200"/>
      <c r="H471" s="203">
        <v>1.8</v>
      </c>
      <c r="I471" s="204"/>
      <c r="J471" s="200"/>
      <c r="K471" s="200"/>
      <c r="L471" s="205"/>
      <c r="M471" s="206"/>
      <c r="N471" s="207"/>
      <c r="O471" s="207"/>
      <c r="P471" s="207"/>
      <c r="Q471" s="207"/>
      <c r="R471" s="207"/>
      <c r="S471" s="207"/>
      <c r="T471" s="208"/>
      <c r="AT471" s="209" t="s">
        <v>140</v>
      </c>
      <c r="AU471" s="209" t="s">
        <v>136</v>
      </c>
      <c r="AV471" s="14" t="s">
        <v>136</v>
      </c>
      <c r="AW471" s="14" t="s">
        <v>32</v>
      </c>
      <c r="AX471" s="14" t="s">
        <v>70</v>
      </c>
      <c r="AY471" s="209" t="s">
        <v>128</v>
      </c>
    </row>
    <row r="472" spans="2:51" s="14" customFormat="1" ht="12">
      <c r="B472" s="199"/>
      <c r="C472" s="200"/>
      <c r="D472" s="190" t="s">
        <v>140</v>
      </c>
      <c r="E472" s="201" t="s">
        <v>19</v>
      </c>
      <c r="F472" s="202" t="s">
        <v>523</v>
      </c>
      <c r="G472" s="200"/>
      <c r="H472" s="203">
        <v>1.075</v>
      </c>
      <c r="I472" s="204"/>
      <c r="J472" s="200"/>
      <c r="K472" s="200"/>
      <c r="L472" s="205"/>
      <c r="M472" s="206"/>
      <c r="N472" s="207"/>
      <c r="O472" s="207"/>
      <c r="P472" s="207"/>
      <c r="Q472" s="207"/>
      <c r="R472" s="207"/>
      <c r="S472" s="207"/>
      <c r="T472" s="208"/>
      <c r="AT472" s="209" t="s">
        <v>140</v>
      </c>
      <c r="AU472" s="209" t="s">
        <v>136</v>
      </c>
      <c r="AV472" s="14" t="s">
        <v>136</v>
      </c>
      <c r="AW472" s="14" t="s">
        <v>32</v>
      </c>
      <c r="AX472" s="14" t="s">
        <v>70</v>
      </c>
      <c r="AY472" s="209" t="s">
        <v>128</v>
      </c>
    </row>
    <row r="473" spans="2:51" s="15" customFormat="1" ht="12">
      <c r="B473" s="210"/>
      <c r="C473" s="211"/>
      <c r="D473" s="190" t="s">
        <v>140</v>
      </c>
      <c r="E473" s="212" t="s">
        <v>19</v>
      </c>
      <c r="F473" s="213" t="s">
        <v>148</v>
      </c>
      <c r="G473" s="211"/>
      <c r="H473" s="214">
        <v>3.316</v>
      </c>
      <c r="I473" s="215"/>
      <c r="J473" s="211"/>
      <c r="K473" s="211"/>
      <c r="L473" s="216"/>
      <c r="M473" s="217"/>
      <c r="N473" s="218"/>
      <c r="O473" s="218"/>
      <c r="P473" s="218"/>
      <c r="Q473" s="218"/>
      <c r="R473" s="218"/>
      <c r="S473" s="218"/>
      <c r="T473" s="219"/>
      <c r="AT473" s="220" t="s">
        <v>140</v>
      </c>
      <c r="AU473" s="220" t="s">
        <v>136</v>
      </c>
      <c r="AV473" s="15" t="s">
        <v>135</v>
      </c>
      <c r="AW473" s="15" t="s">
        <v>32</v>
      </c>
      <c r="AX473" s="15" t="s">
        <v>78</v>
      </c>
      <c r="AY473" s="220" t="s">
        <v>128</v>
      </c>
    </row>
    <row r="474" spans="1:65" s="2" customFormat="1" ht="24.2" customHeight="1">
      <c r="A474" s="35"/>
      <c r="B474" s="36"/>
      <c r="C474" s="170" t="s">
        <v>524</v>
      </c>
      <c r="D474" s="170" t="s">
        <v>130</v>
      </c>
      <c r="E474" s="171" t="s">
        <v>525</v>
      </c>
      <c r="F474" s="172" t="s">
        <v>526</v>
      </c>
      <c r="G474" s="173" t="s">
        <v>218</v>
      </c>
      <c r="H474" s="174">
        <v>28.353</v>
      </c>
      <c r="I474" s="175"/>
      <c r="J474" s="176">
        <f>ROUND(I474*H474,2)</f>
        <v>0</v>
      </c>
      <c r="K474" s="172" t="s">
        <v>134</v>
      </c>
      <c r="L474" s="40"/>
      <c r="M474" s="177" t="s">
        <v>19</v>
      </c>
      <c r="N474" s="178" t="s">
        <v>42</v>
      </c>
      <c r="O474" s="65"/>
      <c r="P474" s="179">
        <f>O474*H474</f>
        <v>0</v>
      </c>
      <c r="Q474" s="179">
        <v>0.5511</v>
      </c>
      <c r="R474" s="179">
        <f>Q474*H474</f>
        <v>15.625338300000001</v>
      </c>
      <c r="S474" s="179">
        <v>0</v>
      </c>
      <c r="T474" s="180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181" t="s">
        <v>135</v>
      </c>
      <c r="AT474" s="181" t="s">
        <v>130</v>
      </c>
      <c r="AU474" s="181" t="s">
        <v>136</v>
      </c>
      <c r="AY474" s="18" t="s">
        <v>128</v>
      </c>
      <c r="BE474" s="182">
        <f>IF(N474="základní",J474,0)</f>
        <v>0</v>
      </c>
      <c r="BF474" s="182">
        <f>IF(N474="snížená",J474,0)</f>
        <v>0</v>
      </c>
      <c r="BG474" s="182">
        <f>IF(N474="zákl. přenesená",J474,0)</f>
        <v>0</v>
      </c>
      <c r="BH474" s="182">
        <f>IF(N474="sníž. přenesená",J474,0)</f>
        <v>0</v>
      </c>
      <c r="BI474" s="182">
        <f>IF(N474="nulová",J474,0)</f>
        <v>0</v>
      </c>
      <c r="BJ474" s="18" t="s">
        <v>136</v>
      </c>
      <c r="BK474" s="182">
        <f>ROUND(I474*H474,2)</f>
        <v>0</v>
      </c>
      <c r="BL474" s="18" t="s">
        <v>135</v>
      </c>
      <c r="BM474" s="181" t="s">
        <v>527</v>
      </c>
    </row>
    <row r="475" spans="1:47" s="2" customFormat="1" ht="12">
      <c r="A475" s="35"/>
      <c r="B475" s="36"/>
      <c r="C475" s="37"/>
      <c r="D475" s="183" t="s">
        <v>138</v>
      </c>
      <c r="E475" s="37"/>
      <c r="F475" s="184" t="s">
        <v>528</v>
      </c>
      <c r="G475" s="37"/>
      <c r="H475" s="37"/>
      <c r="I475" s="185"/>
      <c r="J475" s="37"/>
      <c r="K475" s="37"/>
      <c r="L475" s="40"/>
      <c r="M475" s="186"/>
      <c r="N475" s="187"/>
      <c r="O475" s="65"/>
      <c r="P475" s="65"/>
      <c r="Q475" s="65"/>
      <c r="R475" s="65"/>
      <c r="S475" s="65"/>
      <c r="T475" s="66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T475" s="18" t="s">
        <v>138</v>
      </c>
      <c r="AU475" s="18" t="s">
        <v>136</v>
      </c>
    </row>
    <row r="476" spans="2:51" s="13" customFormat="1" ht="12">
      <c r="B476" s="188"/>
      <c r="C476" s="189"/>
      <c r="D476" s="190" t="s">
        <v>140</v>
      </c>
      <c r="E476" s="191" t="s">
        <v>19</v>
      </c>
      <c r="F476" s="192" t="s">
        <v>141</v>
      </c>
      <c r="G476" s="189"/>
      <c r="H476" s="191" t="s">
        <v>19</v>
      </c>
      <c r="I476" s="193"/>
      <c r="J476" s="189"/>
      <c r="K476" s="189"/>
      <c r="L476" s="194"/>
      <c r="M476" s="195"/>
      <c r="N476" s="196"/>
      <c r="O476" s="196"/>
      <c r="P476" s="196"/>
      <c r="Q476" s="196"/>
      <c r="R476" s="196"/>
      <c r="S476" s="196"/>
      <c r="T476" s="197"/>
      <c r="AT476" s="198" t="s">
        <v>140</v>
      </c>
      <c r="AU476" s="198" t="s">
        <v>136</v>
      </c>
      <c r="AV476" s="13" t="s">
        <v>78</v>
      </c>
      <c r="AW476" s="13" t="s">
        <v>32</v>
      </c>
      <c r="AX476" s="13" t="s">
        <v>70</v>
      </c>
      <c r="AY476" s="198" t="s">
        <v>128</v>
      </c>
    </row>
    <row r="477" spans="2:51" s="13" customFormat="1" ht="12">
      <c r="B477" s="188"/>
      <c r="C477" s="189"/>
      <c r="D477" s="190" t="s">
        <v>140</v>
      </c>
      <c r="E477" s="191" t="s">
        <v>19</v>
      </c>
      <c r="F477" s="192" t="s">
        <v>142</v>
      </c>
      <c r="G477" s="189"/>
      <c r="H477" s="191" t="s">
        <v>19</v>
      </c>
      <c r="I477" s="193"/>
      <c r="J477" s="189"/>
      <c r="K477" s="189"/>
      <c r="L477" s="194"/>
      <c r="M477" s="195"/>
      <c r="N477" s="196"/>
      <c r="O477" s="196"/>
      <c r="P477" s="196"/>
      <c r="Q477" s="196"/>
      <c r="R477" s="196"/>
      <c r="S477" s="196"/>
      <c r="T477" s="197"/>
      <c r="AT477" s="198" t="s">
        <v>140</v>
      </c>
      <c r="AU477" s="198" t="s">
        <v>136</v>
      </c>
      <c r="AV477" s="13" t="s">
        <v>78</v>
      </c>
      <c r="AW477" s="13" t="s">
        <v>32</v>
      </c>
      <c r="AX477" s="13" t="s">
        <v>70</v>
      </c>
      <c r="AY477" s="198" t="s">
        <v>128</v>
      </c>
    </row>
    <row r="478" spans="2:51" s="14" customFormat="1" ht="12">
      <c r="B478" s="199"/>
      <c r="C478" s="200"/>
      <c r="D478" s="190" t="s">
        <v>140</v>
      </c>
      <c r="E478" s="201" t="s">
        <v>19</v>
      </c>
      <c r="F478" s="202" t="s">
        <v>529</v>
      </c>
      <c r="G478" s="200"/>
      <c r="H478" s="203">
        <v>8.486</v>
      </c>
      <c r="I478" s="204"/>
      <c r="J478" s="200"/>
      <c r="K478" s="200"/>
      <c r="L478" s="205"/>
      <c r="M478" s="206"/>
      <c r="N478" s="207"/>
      <c r="O478" s="207"/>
      <c r="P478" s="207"/>
      <c r="Q478" s="207"/>
      <c r="R478" s="207"/>
      <c r="S478" s="207"/>
      <c r="T478" s="208"/>
      <c r="AT478" s="209" t="s">
        <v>140</v>
      </c>
      <c r="AU478" s="209" t="s">
        <v>136</v>
      </c>
      <c r="AV478" s="14" t="s">
        <v>136</v>
      </c>
      <c r="AW478" s="14" t="s">
        <v>32</v>
      </c>
      <c r="AX478" s="14" t="s">
        <v>70</v>
      </c>
      <c r="AY478" s="209" t="s">
        <v>128</v>
      </c>
    </row>
    <row r="479" spans="2:51" s="13" customFormat="1" ht="12">
      <c r="B479" s="188"/>
      <c r="C479" s="189"/>
      <c r="D479" s="190" t="s">
        <v>140</v>
      </c>
      <c r="E479" s="191" t="s">
        <v>19</v>
      </c>
      <c r="F479" s="192" t="s">
        <v>144</v>
      </c>
      <c r="G479" s="189"/>
      <c r="H479" s="191" t="s">
        <v>19</v>
      </c>
      <c r="I479" s="193"/>
      <c r="J479" s="189"/>
      <c r="K479" s="189"/>
      <c r="L479" s="194"/>
      <c r="M479" s="195"/>
      <c r="N479" s="196"/>
      <c r="O479" s="196"/>
      <c r="P479" s="196"/>
      <c r="Q479" s="196"/>
      <c r="R479" s="196"/>
      <c r="S479" s="196"/>
      <c r="T479" s="197"/>
      <c r="AT479" s="198" t="s">
        <v>140</v>
      </c>
      <c r="AU479" s="198" t="s">
        <v>136</v>
      </c>
      <c r="AV479" s="13" t="s">
        <v>78</v>
      </c>
      <c r="AW479" s="13" t="s">
        <v>32</v>
      </c>
      <c r="AX479" s="13" t="s">
        <v>70</v>
      </c>
      <c r="AY479" s="198" t="s">
        <v>128</v>
      </c>
    </row>
    <row r="480" spans="2:51" s="14" customFormat="1" ht="12">
      <c r="B480" s="199"/>
      <c r="C480" s="200"/>
      <c r="D480" s="190" t="s">
        <v>140</v>
      </c>
      <c r="E480" s="201" t="s">
        <v>19</v>
      </c>
      <c r="F480" s="202" t="s">
        <v>530</v>
      </c>
      <c r="G480" s="200"/>
      <c r="H480" s="203">
        <v>8.299</v>
      </c>
      <c r="I480" s="204"/>
      <c r="J480" s="200"/>
      <c r="K480" s="200"/>
      <c r="L480" s="205"/>
      <c r="M480" s="206"/>
      <c r="N480" s="207"/>
      <c r="O480" s="207"/>
      <c r="P480" s="207"/>
      <c r="Q480" s="207"/>
      <c r="R480" s="207"/>
      <c r="S480" s="207"/>
      <c r="T480" s="208"/>
      <c r="AT480" s="209" t="s">
        <v>140</v>
      </c>
      <c r="AU480" s="209" t="s">
        <v>136</v>
      </c>
      <c r="AV480" s="14" t="s">
        <v>136</v>
      </c>
      <c r="AW480" s="14" t="s">
        <v>32</v>
      </c>
      <c r="AX480" s="14" t="s">
        <v>70</v>
      </c>
      <c r="AY480" s="209" t="s">
        <v>128</v>
      </c>
    </row>
    <row r="481" spans="2:51" s="13" customFormat="1" ht="12">
      <c r="B481" s="188"/>
      <c r="C481" s="189"/>
      <c r="D481" s="190" t="s">
        <v>140</v>
      </c>
      <c r="E481" s="191" t="s">
        <v>19</v>
      </c>
      <c r="F481" s="192" t="s">
        <v>146</v>
      </c>
      <c r="G481" s="189"/>
      <c r="H481" s="191" t="s">
        <v>19</v>
      </c>
      <c r="I481" s="193"/>
      <c r="J481" s="189"/>
      <c r="K481" s="189"/>
      <c r="L481" s="194"/>
      <c r="M481" s="195"/>
      <c r="N481" s="196"/>
      <c r="O481" s="196"/>
      <c r="P481" s="196"/>
      <c r="Q481" s="196"/>
      <c r="R481" s="196"/>
      <c r="S481" s="196"/>
      <c r="T481" s="197"/>
      <c r="AT481" s="198" t="s">
        <v>140</v>
      </c>
      <c r="AU481" s="198" t="s">
        <v>136</v>
      </c>
      <c r="AV481" s="13" t="s">
        <v>78</v>
      </c>
      <c r="AW481" s="13" t="s">
        <v>32</v>
      </c>
      <c r="AX481" s="13" t="s">
        <v>70</v>
      </c>
      <c r="AY481" s="198" t="s">
        <v>128</v>
      </c>
    </row>
    <row r="482" spans="2:51" s="14" customFormat="1" ht="12">
      <c r="B482" s="199"/>
      <c r="C482" s="200"/>
      <c r="D482" s="190" t="s">
        <v>140</v>
      </c>
      <c r="E482" s="201" t="s">
        <v>19</v>
      </c>
      <c r="F482" s="202" t="s">
        <v>531</v>
      </c>
      <c r="G482" s="200"/>
      <c r="H482" s="203">
        <v>11.568</v>
      </c>
      <c r="I482" s="204"/>
      <c r="J482" s="200"/>
      <c r="K482" s="200"/>
      <c r="L482" s="205"/>
      <c r="M482" s="206"/>
      <c r="N482" s="207"/>
      <c r="O482" s="207"/>
      <c r="P482" s="207"/>
      <c r="Q482" s="207"/>
      <c r="R482" s="207"/>
      <c r="S482" s="207"/>
      <c r="T482" s="208"/>
      <c r="AT482" s="209" t="s">
        <v>140</v>
      </c>
      <c r="AU482" s="209" t="s">
        <v>136</v>
      </c>
      <c r="AV482" s="14" t="s">
        <v>136</v>
      </c>
      <c r="AW482" s="14" t="s">
        <v>32</v>
      </c>
      <c r="AX482" s="14" t="s">
        <v>70</v>
      </c>
      <c r="AY482" s="209" t="s">
        <v>128</v>
      </c>
    </row>
    <row r="483" spans="2:51" s="15" customFormat="1" ht="12">
      <c r="B483" s="210"/>
      <c r="C483" s="211"/>
      <c r="D483" s="190" t="s">
        <v>140</v>
      </c>
      <c r="E483" s="212" t="s">
        <v>19</v>
      </c>
      <c r="F483" s="213" t="s">
        <v>148</v>
      </c>
      <c r="G483" s="211"/>
      <c r="H483" s="214">
        <v>28.353</v>
      </c>
      <c r="I483" s="215"/>
      <c r="J483" s="211"/>
      <c r="K483" s="211"/>
      <c r="L483" s="216"/>
      <c r="M483" s="217"/>
      <c r="N483" s="218"/>
      <c r="O483" s="218"/>
      <c r="P483" s="218"/>
      <c r="Q483" s="218"/>
      <c r="R483" s="218"/>
      <c r="S483" s="218"/>
      <c r="T483" s="219"/>
      <c r="AT483" s="220" t="s">
        <v>140</v>
      </c>
      <c r="AU483" s="220" t="s">
        <v>136</v>
      </c>
      <c r="AV483" s="15" t="s">
        <v>135</v>
      </c>
      <c r="AW483" s="15" t="s">
        <v>32</v>
      </c>
      <c r="AX483" s="15" t="s">
        <v>78</v>
      </c>
      <c r="AY483" s="220" t="s">
        <v>128</v>
      </c>
    </row>
    <row r="484" spans="1:65" s="2" customFormat="1" ht="37.9" customHeight="1">
      <c r="A484" s="35"/>
      <c r="B484" s="36"/>
      <c r="C484" s="170" t="s">
        <v>532</v>
      </c>
      <c r="D484" s="170" t="s">
        <v>130</v>
      </c>
      <c r="E484" s="171" t="s">
        <v>533</v>
      </c>
      <c r="F484" s="172" t="s">
        <v>534</v>
      </c>
      <c r="G484" s="173" t="s">
        <v>535</v>
      </c>
      <c r="H484" s="174">
        <v>1</v>
      </c>
      <c r="I484" s="175"/>
      <c r="J484" s="176">
        <f>ROUND(I484*H484,2)</f>
        <v>0</v>
      </c>
      <c r="K484" s="172" t="s">
        <v>134</v>
      </c>
      <c r="L484" s="40"/>
      <c r="M484" s="177" t="s">
        <v>19</v>
      </c>
      <c r="N484" s="178" t="s">
        <v>42</v>
      </c>
      <c r="O484" s="65"/>
      <c r="P484" s="179">
        <f>O484*H484</f>
        <v>0</v>
      </c>
      <c r="Q484" s="179">
        <v>0.04684</v>
      </c>
      <c r="R484" s="179">
        <f>Q484*H484</f>
        <v>0.04684</v>
      </c>
      <c r="S484" s="179">
        <v>0</v>
      </c>
      <c r="T484" s="180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181" t="s">
        <v>135</v>
      </c>
      <c r="AT484" s="181" t="s">
        <v>130</v>
      </c>
      <c r="AU484" s="181" t="s">
        <v>136</v>
      </c>
      <c r="AY484" s="18" t="s">
        <v>128</v>
      </c>
      <c r="BE484" s="182">
        <f>IF(N484="základní",J484,0)</f>
        <v>0</v>
      </c>
      <c r="BF484" s="182">
        <f>IF(N484="snížená",J484,0)</f>
        <v>0</v>
      </c>
      <c r="BG484" s="182">
        <f>IF(N484="zákl. přenesená",J484,0)</f>
        <v>0</v>
      </c>
      <c r="BH484" s="182">
        <f>IF(N484="sníž. přenesená",J484,0)</f>
        <v>0</v>
      </c>
      <c r="BI484" s="182">
        <f>IF(N484="nulová",J484,0)</f>
        <v>0</v>
      </c>
      <c r="BJ484" s="18" t="s">
        <v>136</v>
      </c>
      <c r="BK484" s="182">
        <f>ROUND(I484*H484,2)</f>
        <v>0</v>
      </c>
      <c r="BL484" s="18" t="s">
        <v>135</v>
      </c>
      <c r="BM484" s="181" t="s">
        <v>536</v>
      </c>
    </row>
    <row r="485" spans="1:47" s="2" customFormat="1" ht="12">
      <c r="A485" s="35"/>
      <c r="B485" s="36"/>
      <c r="C485" s="37"/>
      <c r="D485" s="183" t="s">
        <v>138</v>
      </c>
      <c r="E485" s="37"/>
      <c r="F485" s="184" t="s">
        <v>537</v>
      </c>
      <c r="G485" s="37"/>
      <c r="H485" s="37"/>
      <c r="I485" s="185"/>
      <c r="J485" s="37"/>
      <c r="K485" s="37"/>
      <c r="L485" s="40"/>
      <c r="M485" s="186"/>
      <c r="N485" s="187"/>
      <c r="O485" s="65"/>
      <c r="P485" s="65"/>
      <c r="Q485" s="65"/>
      <c r="R485" s="65"/>
      <c r="S485" s="65"/>
      <c r="T485" s="66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T485" s="18" t="s">
        <v>138</v>
      </c>
      <c r="AU485" s="18" t="s">
        <v>136</v>
      </c>
    </row>
    <row r="486" spans="1:65" s="2" customFormat="1" ht="33" customHeight="1">
      <c r="A486" s="35"/>
      <c r="B486" s="36"/>
      <c r="C486" s="221" t="s">
        <v>538</v>
      </c>
      <c r="D486" s="221" t="s">
        <v>195</v>
      </c>
      <c r="E486" s="222" t="s">
        <v>539</v>
      </c>
      <c r="F486" s="223" t="s">
        <v>540</v>
      </c>
      <c r="G486" s="224" t="s">
        <v>535</v>
      </c>
      <c r="H486" s="225">
        <v>1</v>
      </c>
      <c r="I486" s="226"/>
      <c r="J486" s="227">
        <f>ROUND(I486*H486,2)</f>
        <v>0</v>
      </c>
      <c r="K486" s="223" t="s">
        <v>134</v>
      </c>
      <c r="L486" s="228"/>
      <c r="M486" s="229" t="s">
        <v>19</v>
      </c>
      <c r="N486" s="230" t="s">
        <v>42</v>
      </c>
      <c r="O486" s="65"/>
      <c r="P486" s="179">
        <f>O486*H486</f>
        <v>0</v>
      </c>
      <c r="Q486" s="179">
        <v>0.01521</v>
      </c>
      <c r="R486" s="179">
        <f>Q486*H486</f>
        <v>0.01521</v>
      </c>
      <c r="S486" s="179">
        <v>0</v>
      </c>
      <c r="T486" s="180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181" t="s">
        <v>198</v>
      </c>
      <c r="AT486" s="181" t="s">
        <v>195</v>
      </c>
      <c r="AU486" s="181" t="s">
        <v>136</v>
      </c>
      <c r="AY486" s="18" t="s">
        <v>128</v>
      </c>
      <c r="BE486" s="182">
        <f>IF(N486="základní",J486,0)</f>
        <v>0</v>
      </c>
      <c r="BF486" s="182">
        <f>IF(N486="snížená",J486,0)</f>
        <v>0</v>
      </c>
      <c r="BG486" s="182">
        <f>IF(N486="zákl. přenesená",J486,0)</f>
        <v>0</v>
      </c>
      <c r="BH486" s="182">
        <f>IF(N486="sníž. přenesená",J486,0)</f>
        <v>0</v>
      </c>
      <c r="BI486" s="182">
        <f>IF(N486="nulová",J486,0)</f>
        <v>0</v>
      </c>
      <c r="BJ486" s="18" t="s">
        <v>136</v>
      </c>
      <c r="BK486" s="182">
        <f>ROUND(I486*H486,2)</f>
        <v>0</v>
      </c>
      <c r="BL486" s="18" t="s">
        <v>135</v>
      </c>
      <c r="BM486" s="181" t="s">
        <v>541</v>
      </c>
    </row>
    <row r="487" spans="2:63" s="12" customFormat="1" ht="22.9" customHeight="1">
      <c r="B487" s="154"/>
      <c r="C487" s="155"/>
      <c r="D487" s="156" t="s">
        <v>69</v>
      </c>
      <c r="E487" s="168" t="s">
        <v>198</v>
      </c>
      <c r="F487" s="168" t="s">
        <v>542</v>
      </c>
      <c r="G487" s="155"/>
      <c r="H487" s="155"/>
      <c r="I487" s="158"/>
      <c r="J487" s="169">
        <f>BK487</f>
        <v>0</v>
      </c>
      <c r="K487" s="155"/>
      <c r="L487" s="160"/>
      <c r="M487" s="161"/>
      <c r="N487" s="162"/>
      <c r="O487" s="162"/>
      <c r="P487" s="163">
        <f>SUM(P488:P499)</f>
        <v>0</v>
      </c>
      <c r="Q487" s="162"/>
      <c r="R487" s="163">
        <f>SUM(R488:R499)</f>
        <v>0.3983</v>
      </c>
      <c r="S487" s="162"/>
      <c r="T487" s="164">
        <f>SUM(T488:T499)</f>
        <v>1.3</v>
      </c>
      <c r="AR487" s="165" t="s">
        <v>78</v>
      </c>
      <c r="AT487" s="166" t="s">
        <v>69</v>
      </c>
      <c r="AU487" s="166" t="s">
        <v>78</v>
      </c>
      <c r="AY487" s="165" t="s">
        <v>128</v>
      </c>
      <c r="BK487" s="167">
        <f>SUM(BK488:BK499)</f>
        <v>0</v>
      </c>
    </row>
    <row r="488" spans="1:65" s="2" customFormat="1" ht="24.2" customHeight="1">
      <c r="A488" s="35"/>
      <c r="B488" s="36"/>
      <c r="C488" s="170" t="s">
        <v>543</v>
      </c>
      <c r="D488" s="170" t="s">
        <v>130</v>
      </c>
      <c r="E488" s="171" t="s">
        <v>544</v>
      </c>
      <c r="F488" s="172" t="s">
        <v>545</v>
      </c>
      <c r="G488" s="173" t="s">
        <v>236</v>
      </c>
      <c r="H488" s="174">
        <v>20</v>
      </c>
      <c r="I488" s="175"/>
      <c r="J488" s="176">
        <f>ROUND(I488*H488,2)</f>
        <v>0</v>
      </c>
      <c r="K488" s="172" t="s">
        <v>134</v>
      </c>
      <c r="L488" s="40"/>
      <c r="M488" s="177" t="s">
        <v>19</v>
      </c>
      <c r="N488" s="178" t="s">
        <v>42</v>
      </c>
      <c r="O488" s="65"/>
      <c r="P488" s="179">
        <f>O488*H488</f>
        <v>0</v>
      </c>
      <c r="Q488" s="179">
        <v>0</v>
      </c>
      <c r="R488" s="179">
        <f>Q488*H488</f>
        <v>0</v>
      </c>
      <c r="S488" s="179">
        <v>0.065</v>
      </c>
      <c r="T488" s="180">
        <f>S488*H488</f>
        <v>1.3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181" t="s">
        <v>135</v>
      </c>
      <c r="AT488" s="181" t="s">
        <v>130</v>
      </c>
      <c r="AU488" s="181" t="s">
        <v>136</v>
      </c>
      <c r="AY488" s="18" t="s">
        <v>128</v>
      </c>
      <c r="BE488" s="182">
        <f>IF(N488="základní",J488,0)</f>
        <v>0</v>
      </c>
      <c r="BF488" s="182">
        <f>IF(N488="snížená",J488,0)</f>
        <v>0</v>
      </c>
      <c r="BG488" s="182">
        <f>IF(N488="zákl. přenesená",J488,0)</f>
        <v>0</v>
      </c>
      <c r="BH488" s="182">
        <f>IF(N488="sníž. přenesená",J488,0)</f>
        <v>0</v>
      </c>
      <c r="BI488" s="182">
        <f>IF(N488="nulová",J488,0)</f>
        <v>0</v>
      </c>
      <c r="BJ488" s="18" t="s">
        <v>136</v>
      </c>
      <c r="BK488" s="182">
        <f>ROUND(I488*H488,2)</f>
        <v>0</v>
      </c>
      <c r="BL488" s="18" t="s">
        <v>135</v>
      </c>
      <c r="BM488" s="181" t="s">
        <v>546</v>
      </c>
    </row>
    <row r="489" spans="1:47" s="2" customFormat="1" ht="12">
      <c r="A489" s="35"/>
      <c r="B489" s="36"/>
      <c r="C489" s="37"/>
      <c r="D489" s="183" t="s">
        <v>138</v>
      </c>
      <c r="E489" s="37"/>
      <c r="F489" s="184" t="s">
        <v>547</v>
      </c>
      <c r="G489" s="37"/>
      <c r="H489" s="37"/>
      <c r="I489" s="185"/>
      <c r="J489" s="37"/>
      <c r="K489" s="37"/>
      <c r="L489" s="40"/>
      <c r="M489" s="186"/>
      <c r="N489" s="187"/>
      <c r="O489" s="65"/>
      <c r="P489" s="65"/>
      <c r="Q489" s="65"/>
      <c r="R489" s="65"/>
      <c r="S489" s="65"/>
      <c r="T489" s="66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T489" s="18" t="s">
        <v>138</v>
      </c>
      <c r="AU489" s="18" t="s">
        <v>136</v>
      </c>
    </row>
    <row r="490" spans="1:65" s="2" customFormat="1" ht="44.25" customHeight="1">
      <c r="A490" s="35"/>
      <c r="B490" s="36"/>
      <c r="C490" s="170" t="s">
        <v>548</v>
      </c>
      <c r="D490" s="170" t="s">
        <v>130</v>
      </c>
      <c r="E490" s="171" t="s">
        <v>549</v>
      </c>
      <c r="F490" s="172" t="s">
        <v>550</v>
      </c>
      <c r="G490" s="173" t="s">
        <v>236</v>
      </c>
      <c r="H490" s="174">
        <v>20</v>
      </c>
      <c r="I490" s="175"/>
      <c r="J490" s="176">
        <f>ROUND(I490*H490,2)</f>
        <v>0</v>
      </c>
      <c r="K490" s="172" t="s">
        <v>134</v>
      </c>
      <c r="L490" s="40"/>
      <c r="M490" s="177" t="s">
        <v>19</v>
      </c>
      <c r="N490" s="178" t="s">
        <v>42</v>
      </c>
      <c r="O490" s="65"/>
      <c r="P490" s="179">
        <f>O490*H490</f>
        <v>0</v>
      </c>
      <c r="Q490" s="179">
        <v>0.01969</v>
      </c>
      <c r="R490" s="179">
        <f>Q490*H490</f>
        <v>0.3938</v>
      </c>
      <c r="S490" s="179">
        <v>0</v>
      </c>
      <c r="T490" s="180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181" t="s">
        <v>135</v>
      </c>
      <c r="AT490" s="181" t="s">
        <v>130</v>
      </c>
      <c r="AU490" s="181" t="s">
        <v>136</v>
      </c>
      <c r="AY490" s="18" t="s">
        <v>128</v>
      </c>
      <c r="BE490" s="182">
        <f>IF(N490="základní",J490,0)</f>
        <v>0</v>
      </c>
      <c r="BF490" s="182">
        <f>IF(N490="snížená",J490,0)</f>
        <v>0</v>
      </c>
      <c r="BG490" s="182">
        <f>IF(N490="zákl. přenesená",J490,0)</f>
        <v>0</v>
      </c>
      <c r="BH490" s="182">
        <f>IF(N490="sníž. přenesená",J490,0)</f>
        <v>0</v>
      </c>
      <c r="BI490" s="182">
        <f>IF(N490="nulová",J490,0)</f>
        <v>0</v>
      </c>
      <c r="BJ490" s="18" t="s">
        <v>136</v>
      </c>
      <c r="BK490" s="182">
        <f>ROUND(I490*H490,2)</f>
        <v>0</v>
      </c>
      <c r="BL490" s="18" t="s">
        <v>135</v>
      </c>
      <c r="BM490" s="181" t="s">
        <v>551</v>
      </c>
    </row>
    <row r="491" spans="1:47" s="2" customFormat="1" ht="12">
      <c r="A491" s="35"/>
      <c r="B491" s="36"/>
      <c r="C491" s="37"/>
      <c r="D491" s="183" t="s">
        <v>138</v>
      </c>
      <c r="E491" s="37"/>
      <c r="F491" s="184" t="s">
        <v>552</v>
      </c>
      <c r="G491" s="37"/>
      <c r="H491" s="37"/>
      <c r="I491" s="185"/>
      <c r="J491" s="37"/>
      <c r="K491" s="37"/>
      <c r="L491" s="40"/>
      <c r="M491" s="186"/>
      <c r="N491" s="187"/>
      <c r="O491" s="65"/>
      <c r="P491" s="65"/>
      <c r="Q491" s="65"/>
      <c r="R491" s="65"/>
      <c r="S491" s="65"/>
      <c r="T491" s="66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T491" s="18" t="s">
        <v>138</v>
      </c>
      <c r="AU491" s="18" t="s">
        <v>136</v>
      </c>
    </row>
    <row r="492" spans="1:65" s="2" customFormat="1" ht="44.25" customHeight="1">
      <c r="A492" s="35"/>
      <c r="B492" s="36"/>
      <c r="C492" s="170" t="s">
        <v>553</v>
      </c>
      <c r="D492" s="170" t="s">
        <v>130</v>
      </c>
      <c r="E492" s="171" t="s">
        <v>554</v>
      </c>
      <c r="F492" s="172" t="s">
        <v>555</v>
      </c>
      <c r="G492" s="173" t="s">
        <v>535</v>
      </c>
      <c r="H492" s="174">
        <v>3</v>
      </c>
      <c r="I492" s="175"/>
      <c r="J492" s="176">
        <f>ROUND(I492*H492,2)</f>
        <v>0</v>
      </c>
      <c r="K492" s="172" t="s">
        <v>134</v>
      </c>
      <c r="L492" s="40"/>
      <c r="M492" s="177" t="s">
        <v>19</v>
      </c>
      <c r="N492" s="178" t="s">
        <v>42</v>
      </c>
      <c r="O492" s="65"/>
      <c r="P492" s="179">
        <f>O492*H492</f>
        <v>0</v>
      </c>
      <c r="Q492" s="179">
        <v>0</v>
      </c>
      <c r="R492" s="179">
        <f>Q492*H492</f>
        <v>0</v>
      </c>
      <c r="S492" s="179">
        <v>0</v>
      </c>
      <c r="T492" s="180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181" t="s">
        <v>135</v>
      </c>
      <c r="AT492" s="181" t="s">
        <v>130</v>
      </c>
      <c r="AU492" s="181" t="s">
        <v>136</v>
      </c>
      <c r="AY492" s="18" t="s">
        <v>128</v>
      </c>
      <c r="BE492" s="182">
        <f>IF(N492="základní",J492,0)</f>
        <v>0</v>
      </c>
      <c r="BF492" s="182">
        <f>IF(N492="snížená",J492,0)</f>
        <v>0</v>
      </c>
      <c r="BG492" s="182">
        <f>IF(N492="zákl. přenesená",J492,0)</f>
        <v>0</v>
      </c>
      <c r="BH492" s="182">
        <f>IF(N492="sníž. přenesená",J492,0)</f>
        <v>0</v>
      </c>
      <c r="BI492" s="182">
        <f>IF(N492="nulová",J492,0)</f>
        <v>0</v>
      </c>
      <c r="BJ492" s="18" t="s">
        <v>136</v>
      </c>
      <c r="BK492" s="182">
        <f>ROUND(I492*H492,2)</f>
        <v>0</v>
      </c>
      <c r="BL492" s="18" t="s">
        <v>135</v>
      </c>
      <c r="BM492" s="181" t="s">
        <v>556</v>
      </c>
    </row>
    <row r="493" spans="1:47" s="2" customFormat="1" ht="12">
      <c r="A493" s="35"/>
      <c r="B493" s="36"/>
      <c r="C493" s="37"/>
      <c r="D493" s="183" t="s">
        <v>138</v>
      </c>
      <c r="E493" s="37"/>
      <c r="F493" s="184" t="s">
        <v>557</v>
      </c>
      <c r="G493" s="37"/>
      <c r="H493" s="37"/>
      <c r="I493" s="185"/>
      <c r="J493" s="37"/>
      <c r="K493" s="37"/>
      <c r="L493" s="40"/>
      <c r="M493" s="186"/>
      <c r="N493" s="187"/>
      <c r="O493" s="65"/>
      <c r="P493" s="65"/>
      <c r="Q493" s="65"/>
      <c r="R493" s="65"/>
      <c r="S493" s="65"/>
      <c r="T493" s="66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T493" s="18" t="s">
        <v>138</v>
      </c>
      <c r="AU493" s="18" t="s">
        <v>136</v>
      </c>
    </row>
    <row r="494" spans="1:65" s="2" customFormat="1" ht="24.2" customHeight="1">
      <c r="A494" s="35"/>
      <c r="B494" s="36"/>
      <c r="C494" s="221" t="s">
        <v>558</v>
      </c>
      <c r="D494" s="221" t="s">
        <v>195</v>
      </c>
      <c r="E494" s="222" t="s">
        <v>559</v>
      </c>
      <c r="F494" s="223" t="s">
        <v>560</v>
      </c>
      <c r="G494" s="224" t="s">
        <v>535</v>
      </c>
      <c r="H494" s="225">
        <v>3</v>
      </c>
      <c r="I494" s="226"/>
      <c r="J494" s="227">
        <f>ROUND(I494*H494,2)</f>
        <v>0</v>
      </c>
      <c r="K494" s="223" t="s">
        <v>134</v>
      </c>
      <c r="L494" s="228"/>
      <c r="M494" s="229" t="s">
        <v>19</v>
      </c>
      <c r="N494" s="230" t="s">
        <v>42</v>
      </c>
      <c r="O494" s="65"/>
      <c r="P494" s="179">
        <f>O494*H494</f>
        <v>0</v>
      </c>
      <c r="Q494" s="179">
        <v>0.0015</v>
      </c>
      <c r="R494" s="179">
        <f>Q494*H494</f>
        <v>0.0045000000000000005</v>
      </c>
      <c r="S494" s="179">
        <v>0</v>
      </c>
      <c r="T494" s="180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81" t="s">
        <v>198</v>
      </c>
      <c r="AT494" s="181" t="s">
        <v>195</v>
      </c>
      <c r="AU494" s="181" t="s">
        <v>136</v>
      </c>
      <c r="AY494" s="18" t="s">
        <v>128</v>
      </c>
      <c r="BE494" s="182">
        <f>IF(N494="základní",J494,0)</f>
        <v>0</v>
      </c>
      <c r="BF494" s="182">
        <f>IF(N494="snížená",J494,0)</f>
        <v>0</v>
      </c>
      <c r="BG494" s="182">
        <f>IF(N494="zákl. přenesená",J494,0)</f>
        <v>0</v>
      </c>
      <c r="BH494" s="182">
        <f>IF(N494="sníž. přenesená",J494,0)</f>
        <v>0</v>
      </c>
      <c r="BI494" s="182">
        <f>IF(N494="nulová",J494,0)</f>
        <v>0</v>
      </c>
      <c r="BJ494" s="18" t="s">
        <v>136</v>
      </c>
      <c r="BK494" s="182">
        <f>ROUND(I494*H494,2)</f>
        <v>0</v>
      </c>
      <c r="BL494" s="18" t="s">
        <v>135</v>
      </c>
      <c r="BM494" s="181" t="s">
        <v>561</v>
      </c>
    </row>
    <row r="495" spans="1:65" s="2" customFormat="1" ht="24.2" customHeight="1">
      <c r="A495" s="35"/>
      <c r="B495" s="36"/>
      <c r="C495" s="170" t="s">
        <v>562</v>
      </c>
      <c r="D495" s="170" t="s">
        <v>130</v>
      </c>
      <c r="E495" s="171" t="s">
        <v>563</v>
      </c>
      <c r="F495" s="172" t="s">
        <v>564</v>
      </c>
      <c r="G495" s="173" t="s">
        <v>535</v>
      </c>
      <c r="H495" s="174">
        <v>5</v>
      </c>
      <c r="I495" s="175"/>
      <c r="J495" s="176">
        <f>ROUND(I495*H495,2)</f>
        <v>0</v>
      </c>
      <c r="K495" s="172" t="s">
        <v>134</v>
      </c>
      <c r="L495" s="40"/>
      <c r="M495" s="177" t="s">
        <v>19</v>
      </c>
      <c r="N495" s="178" t="s">
        <v>42</v>
      </c>
      <c r="O495" s="65"/>
      <c r="P495" s="179">
        <f>O495*H495</f>
        <v>0</v>
      </c>
      <c r="Q495" s="179">
        <v>0</v>
      </c>
      <c r="R495" s="179">
        <f>Q495*H495</f>
        <v>0</v>
      </c>
      <c r="S495" s="179">
        <v>0</v>
      </c>
      <c r="T495" s="180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181" t="s">
        <v>135</v>
      </c>
      <c r="AT495" s="181" t="s">
        <v>130</v>
      </c>
      <c r="AU495" s="181" t="s">
        <v>136</v>
      </c>
      <c r="AY495" s="18" t="s">
        <v>128</v>
      </c>
      <c r="BE495" s="182">
        <f>IF(N495="základní",J495,0)</f>
        <v>0</v>
      </c>
      <c r="BF495" s="182">
        <f>IF(N495="snížená",J495,0)</f>
        <v>0</v>
      </c>
      <c r="BG495" s="182">
        <f>IF(N495="zákl. přenesená",J495,0)</f>
        <v>0</v>
      </c>
      <c r="BH495" s="182">
        <f>IF(N495="sníž. přenesená",J495,0)</f>
        <v>0</v>
      </c>
      <c r="BI495" s="182">
        <f>IF(N495="nulová",J495,0)</f>
        <v>0</v>
      </c>
      <c r="BJ495" s="18" t="s">
        <v>136</v>
      </c>
      <c r="BK495" s="182">
        <f>ROUND(I495*H495,2)</f>
        <v>0</v>
      </c>
      <c r="BL495" s="18" t="s">
        <v>135</v>
      </c>
      <c r="BM495" s="181" t="s">
        <v>565</v>
      </c>
    </row>
    <row r="496" spans="1:47" s="2" customFormat="1" ht="12">
      <c r="A496" s="35"/>
      <c r="B496" s="36"/>
      <c r="C496" s="37"/>
      <c r="D496" s="183" t="s">
        <v>138</v>
      </c>
      <c r="E496" s="37"/>
      <c r="F496" s="184" t="s">
        <v>566</v>
      </c>
      <c r="G496" s="37"/>
      <c r="H496" s="37"/>
      <c r="I496" s="185"/>
      <c r="J496" s="37"/>
      <c r="K496" s="37"/>
      <c r="L496" s="40"/>
      <c r="M496" s="186"/>
      <c r="N496" s="187"/>
      <c r="O496" s="65"/>
      <c r="P496" s="65"/>
      <c r="Q496" s="65"/>
      <c r="R496" s="65"/>
      <c r="S496" s="65"/>
      <c r="T496" s="66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T496" s="18" t="s">
        <v>138</v>
      </c>
      <c r="AU496" s="18" t="s">
        <v>136</v>
      </c>
    </row>
    <row r="497" spans="2:51" s="14" customFormat="1" ht="12">
      <c r="B497" s="199"/>
      <c r="C497" s="200"/>
      <c r="D497" s="190" t="s">
        <v>140</v>
      </c>
      <c r="E497" s="201" t="s">
        <v>19</v>
      </c>
      <c r="F497" s="202" t="s">
        <v>567</v>
      </c>
      <c r="G497" s="200"/>
      <c r="H497" s="203">
        <v>5</v>
      </c>
      <c r="I497" s="204"/>
      <c r="J497" s="200"/>
      <c r="K497" s="200"/>
      <c r="L497" s="205"/>
      <c r="M497" s="206"/>
      <c r="N497" s="207"/>
      <c r="O497" s="207"/>
      <c r="P497" s="207"/>
      <c r="Q497" s="207"/>
      <c r="R497" s="207"/>
      <c r="S497" s="207"/>
      <c r="T497" s="208"/>
      <c r="AT497" s="209" t="s">
        <v>140</v>
      </c>
      <c r="AU497" s="209" t="s">
        <v>136</v>
      </c>
      <c r="AV497" s="14" t="s">
        <v>136</v>
      </c>
      <c r="AW497" s="14" t="s">
        <v>32</v>
      </c>
      <c r="AX497" s="14" t="s">
        <v>78</v>
      </c>
      <c r="AY497" s="209" t="s">
        <v>128</v>
      </c>
    </row>
    <row r="498" spans="1:65" s="2" customFormat="1" ht="21.75" customHeight="1">
      <c r="A498" s="35"/>
      <c r="B498" s="36"/>
      <c r="C498" s="170" t="s">
        <v>568</v>
      </c>
      <c r="D498" s="170" t="s">
        <v>130</v>
      </c>
      <c r="E498" s="171" t="s">
        <v>569</v>
      </c>
      <c r="F498" s="172" t="s">
        <v>570</v>
      </c>
      <c r="G498" s="173" t="s">
        <v>236</v>
      </c>
      <c r="H498" s="174">
        <v>20</v>
      </c>
      <c r="I498" s="175"/>
      <c r="J498" s="176">
        <f>ROUND(I498*H498,2)</f>
        <v>0</v>
      </c>
      <c r="K498" s="172" t="s">
        <v>134</v>
      </c>
      <c r="L498" s="40"/>
      <c r="M498" s="177" t="s">
        <v>19</v>
      </c>
      <c r="N498" s="178" t="s">
        <v>42</v>
      </c>
      <c r="O498" s="65"/>
      <c r="P498" s="179">
        <f>O498*H498</f>
        <v>0</v>
      </c>
      <c r="Q498" s="179">
        <v>0</v>
      </c>
      <c r="R498" s="179">
        <f>Q498*H498</f>
        <v>0</v>
      </c>
      <c r="S498" s="179">
        <v>0</v>
      </c>
      <c r="T498" s="180">
        <f>S498*H498</f>
        <v>0</v>
      </c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R498" s="181" t="s">
        <v>135</v>
      </c>
      <c r="AT498" s="181" t="s">
        <v>130</v>
      </c>
      <c r="AU498" s="181" t="s">
        <v>136</v>
      </c>
      <c r="AY498" s="18" t="s">
        <v>128</v>
      </c>
      <c r="BE498" s="182">
        <f>IF(N498="základní",J498,0)</f>
        <v>0</v>
      </c>
      <c r="BF498" s="182">
        <f>IF(N498="snížená",J498,0)</f>
        <v>0</v>
      </c>
      <c r="BG498" s="182">
        <f>IF(N498="zákl. přenesená",J498,0)</f>
        <v>0</v>
      </c>
      <c r="BH498" s="182">
        <f>IF(N498="sníž. přenesená",J498,0)</f>
        <v>0</v>
      </c>
      <c r="BI498" s="182">
        <f>IF(N498="nulová",J498,0)</f>
        <v>0</v>
      </c>
      <c r="BJ498" s="18" t="s">
        <v>136</v>
      </c>
      <c r="BK498" s="182">
        <f>ROUND(I498*H498,2)</f>
        <v>0</v>
      </c>
      <c r="BL498" s="18" t="s">
        <v>135</v>
      </c>
      <c r="BM498" s="181" t="s">
        <v>571</v>
      </c>
    </row>
    <row r="499" spans="1:47" s="2" customFormat="1" ht="12">
      <c r="A499" s="35"/>
      <c r="B499" s="36"/>
      <c r="C499" s="37"/>
      <c r="D499" s="183" t="s">
        <v>138</v>
      </c>
      <c r="E499" s="37"/>
      <c r="F499" s="184" t="s">
        <v>572</v>
      </c>
      <c r="G499" s="37"/>
      <c r="H499" s="37"/>
      <c r="I499" s="185"/>
      <c r="J499" s="37"/>
      <c r="K499" s="37"/>
      <c r="L499" s="40"/>
      <c r="M499" s="186"/>
      <c r="N499" s="187"/>
      <c r="O499" s="65"/>
      <c r="P499" s="65"/>
      <c r="Q499" s="65"/>
      <c r="R499" s="65"/>
      <c r="S499" s="65"/>
      <c r="T499" s="66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T499" s="18" t="s">
        <v>138</v>
      </c>
      <c r="AU499" s="18" t="s">
        <v>136</v>
      </c>
    </row>
    <row r="500" spans="2:63" s="12" customFormat="1" ht="22.9" customHeight="1">
      <c r="B500" s="154"/>
      <c r="C500" s="155"/>
      <c r="D500" s="156" t="s">
        <v>69</v>
      </c>
      <c r="E500" s="168" t="s">
        <v>227</v>
      </c>
      <c r="F500" s="168" t="s">
        <v>573</v>
      </c>
      <c r="G500" s="155"/>
      <c r="H500" s="155"/>
      <c r="I500" s="158"/>
      <c r="J500" s="169">
        <f>BK500</f>
        <v>0</v>
      </c>
      <c r="K500" s="155"/>
      <c r="L500" s="160"/>
      <c r="M500" s="161"/>
      <c r="N500" s="162"/>
      <c r="O500" s="162"/>
      <c r="P500" s="163">
        <f>SUM(P501:P641)</f>
        <v>0</v>
      </c>
      <c r="Q500" s="162"/>
      <c r="R500" s="163">
        <f>SUM(R501:R641)</f>
        <v>9.247429</v>
      </c>
      <c r="S500" s="162"/>
      <c r="T500" s="164">
        <f>SUM(T501:T641)</f>
        <v>33.914047000000004</v>
      </c>
      <c r="AR500" s="165" t="s">
        <v>78</v>
      </c>
      <c r="AT500" s="166" t="s">
        <v>69</v>
      </c>
      <c r="AU500" s="166" t="s">
        <v>78</v>
      </c>
      <c r="AY500" s="165" t="s">
        <v>128</v>
      </c>
      <c r="BK500" s="167">
        <f>SUM(BK501:BK641)</f>
        <v>0</v>
      </c>
    </row>
    <row r="501" spans="1:65" s="2" customFormat="1" ht="49.15" customHeight="1">
      <c r="A501" s="35"/>
      <c r="B501" s="36"/>
      <c r="C501" s="170" t="s">
        <v>574</v>
      </c>
      <c r="D501" s="170" t="s">
        <v>130</v>
      </c>
      <c r="E501" s="171" t="s">
        <v>575</v>
      </c>
      <c r="F501" s="172" t="s">
        <v>576</v>
      </c>
      <c r="G501" s="173" t="s">
        <v>236</v>
      </c>
      <c r="H501" s="174">
        <v>60.03</v>
      </c>
      <c r="I501" s="175"/>
      <c r="J501" s="176">
        <f>ROUND(I501*H501,2)</f>
        <v>0</v>
      </c>
      <c r="K501" s="172" t="s">
        <v>134</v>
      </c>
      <c r="L501" s="40"/>
      <c r="M501" s="177" t="s">
        <v>19</v>
      </c>
      <c r="N501" s="178" t="s">
        <v>42</v>
      </c>
      <c r="O501" s="65"/>
      <c r="P501" s="179">
        <f>O501*H501</f>
        <v>0</v>
      </c>
      <c r="Q501" s="179">
        <v>0.1295</v>
      </c>
      <c r="R501" s="179">
        <f>Q501*H501</f>
        <v>7.773885000000001</v>
      </c>
      <c r="S501" s="179">
        <v>0</v>
      </c>
      <c r="T501" s="180">
        <f>S501*H501</f>
        <v>0</v>
      </c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R501" s="181" t="s">
        <v>135</v>
      </c>
      <c r="AT501" s="181" t="s">
        <v>130</v>
      </c>
      <c r="AU501" s="181" t="s">
        <v>136</v>
      </c>
      <c r="AY501" s="18" t="s">
        <v>128</v>
      </c>
      <c r="BE501" s="182">
        <f>IF(N501="základní",J501,0)</f>
        <v>0</v>
      </c>
      <c r="BF501" s="182">
        <f>IF(N501="snížená",J501,0)</f>
        <v>0</v>
      </c>
      <c r="BG501" s="182">
        <f>IF(N501="zákl. přenesená",J501,0)</f>
        <v>0</v>
      </c>
      <c r="BH501" s="182">
        <f>IF(N501="sníž. přenesená",J501,0)</f>
        <v>0</v>
      </c>
      <c r="BI501" s="182">
        <f>IF(N501="nulová",J501,0)</f>
        <v>0</v>
      </c>
      <c r="BJ501" s="18" t="s">
        <v>136</v>
      </c>
      <c r="BK501" s="182">
        <f>ROUND(I501*H501,2)</f>
        <v>0</v>
      </c>
      <c r="BL501" s="18" t="s">
        <v>135</v>
      </c>
      <c r="BM501" s="181" t="s">
        <v>577</v>
      </c>
    </row>
    <row r="502" spans="1:47" s="2" customFormat="1" ht="12">
      <c r="A502" s="35"/>
      <c r="B502" s="36"/>
      <c r="C502" s="37"/>
      <c r="D502" s="183" t="s">
        <v>138</v>
      </c>
      <c r="E502" s="37"/>
      <c r="F502" s="184" t="s">
        <v>578</v>
      </c>
      <c r="G502" s="37"/>
      <c r="H502" s="37"/>
      <c r="I502" s="185"/>
      <c r="J502" s="37"/>
      <c r="K502" s="37"/>
      <c r="L502" s="40"/>
      <c r="M502" s="186"/>
      <c r="N502" s="187"/>
      <c r="O502" s="65"/>
      <c r="P502" s="65"/>
      <c r="Q502" s="65"/>
      <c r="R502" s="65"/>
      <c r="S502" s="65"/>
      <c r="T502" s="66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T502" s="18" t="s">
        <v>138</v>
      </c>
      <c r="AU502" s="18" t="s">
        <v>136</v>
      </c>
    </row>
    <row r="503" spans="2:51" s="13" customFormat="1" ht="12">
      <c r="B503" s="188"/>
      <c r="C503" s="189"/>
      <c r="D503" s="190" t="s">
        <v>140</v>
      </c>
      <c r="E503" s="191" t="s">
        <v>19</v>
      </c>
      <c r="F503" s="192" t="s">
        <v>141</v>
      </c>
      <c r="G503" s="189"/>
      <c r="H503" s="191" t="s">
        <v>19</v>
      </c>
      <c r="I503" s="193"/>
      <c r="J503" s="189"/>
      <c r="K503" s="189"/>
      <c r="L503" s="194"/>
      <c r="M503" s="195"/>
      <c r="N503" s="196"/>
      <c r="O503" s="196"/>
      <c r="P503" s="196"/>
      <c r="Q503" s="196"/>
      <c r="R503" s="196"/>
      <c r="S503" s="196"/>
      <c r="T503" s="197"/>
      <c r="AT503" s="198" t="s">
        <v>140</v>
      </c>
      <c r="AU503" s="198" t="s">
        <v>136</v>
      </c>
      <c r="AV503" s="13" t="s">
        <v>78</v>
      </c>
      <c r="AW503" s="13" t="s">
        <v>32</v>
      </c>
      <c r="AX503" s="13" t="s">
        <v>70</v>
      </c>
      <c r="AY503" s="198" t="s">
        <v>128</v>
      </c>
    </row>
    <row r="504" spans="2:51" s="13" customFormat="1" ht="12">
      <c r="B504" s="188"/>
      <c r="C504" s="189"/>
      <c r="D504" s="190" t="s">
        <v>140</v>
      </c>
      <c r="E504" s="191" t="s">
        <v>19</v>
      </c>
      <c r="F504" s="192" t="s">
        <v>142</v>
      </c>
      <c r="G504" s="189"/>
      <c r="H504" s="191" t="s">
        <v>19</v>
      </c>
      <c r="I504" s="193"/>
      <c r="J504" s="189"/>
      <c r="K504" s="189"/>
      <c r="L504" s="194"/>
      <c r="M504" s="195"/>
      <c r="N504" s="196"/>
      <c r="O504" s="196"/>
      <c r="P504" s="196"/>
      <c r="Q504" s="196"/>
      <c r="R504" s="196"/>
      <c r="S504" s="196"/>
      <c r="T504" s="197"/>
      <c r="AT504" s="198" t="s">
        <v>140</v>
      </c>
      <c r="AU504" s="198" t="s">
        <v>136</v>
      </c>
      <c r="AV504" s="13" t="s">
        <v>78</v>
      </c>
      <c r="AW504" s="13" t="s">
        <v>32</v>
      </c>
      <c r="AX504" s="13" t="s">
        <v>70</v>
      </c>
      <c r="AY504" s="198" t="s">
        <v>128</v>
      </c>
    </row>
    <row r="505" spans="2:51" s="14" customFormat="1" ht="12">
      <c r="B505" s="199"/>
      <c r="C505" s="200"/>
      <c r="D505" s="190" t="s">
        <v>140</v>
      </c>
      <c r="E505" s="201" t="s">
        <v>19</v>
      </c>
      <c r="F505" s="202" t="s">
        <v>579</v>
      </c>
      <c r="G505" s="200"/>
      <c r="H505" s="203">
        <v>18.16</v>
      </c>
      <c r="I505" s="204"/>
      <c r="J505" s="200"/>
      <c r="K505" s="200"/>
      <c r="L505" s="205"/>
      <c r="M505" s="206"/>
      <c r="N505" s="207"/>
      <c r="O505" s="207"/>
      <c r="P505" s="207"/>
      <c r="Q505" s="207"/>
      <c r="R505" s="207"/>
      <c r="S505" s="207"/>
      <c r="T505" s="208"/>
      <c r="AT505" s="209" t="s">
        <v>140</v>
      </c>
      <c r="AU505" s="209" t="s">
        <v>136</v>
      </c>
      <c r="AV505" s="14" t="s">
        <v>136</v>
      </c>
      <c r="AW505" s="14" t="s">
        <v>32</v>
      </c>
      <c r="AX505" s="14" t="s">
        <v>70</v>
      </c>
      <c r="AY505" s="209" t="s">
        <v>128</v>
      </c>
    </row>
    <row r="506" spans="2:51" s="13" customFormat="1" ht="12">
      <c r="B506" s="188"/>
      <c r="C506" s="189"/>
      <c r="D506" s="190" t="s">
        <v>140</v>
      </c>
      <c r="E506" s="191" t="s">
        <v>19</v>
      </c>
      <c r="F506" s="192" t="s">
        <v>144</v>
      </c>
      <c r="G506" s="189"/>
      <c r="H506" s="191" t="s">
        <v>19</v>
      </c>
      <c r="I506" s="193"/>
      <c r="J506" s="189"/>
      <c r="K506" s="189"/>
      <c r="L506" s="194"/>
      <c r="M506" s="195"/>
      <c r="N506" s="196"/>
      <c r="O506" s="196"/>
      <c r="P506" s="196"/>
      <c r="Q506" s="196"/>
      <c r="R506" s="196"/>
      <c r="S506" s="196"/>
      <c r="T506" s="197"/>
      <c r="AT506" s="198" t="s">
        <v>140</v>
      </c>
      <c r="AU506" s="198" t="s">
        <v>136</v>
      </c>
      <c r="AV506" s="13" t="s">
        <v>78</v>
      </c>
      <c r="AW506" s="13" t="s">
        <v>32</v>
      </c>
      <c r="AX506" s="13" t="s">
        <v>70</v>
      </c>
      <c r="AY506" s="198" t="s">
        <v>128</v>
      </c>
    </row>
    <row r="507" spans="2:51" s="14" customFormat="1" ht="12">
      <c r="B507" s="199"/>
      <c r="C507" s="200"/>
      <c r="D507" s="190" t="s">
        <v>140</v>
      </c>
      <c r="E507" s="201" t="s">
        <v>19</v>
      </c>
      <c r="F507" s="202" t="s">
        <v>580</v>
      </c>
      <c r="G507" s="200"/>
      <c r="H507" s="203">
        <v>17.29</v>
      </c>
      <c r="I507" s="204"/>
      <c r="J507" s="200"/>
      <c r="K507" s="200"/>
      <c r="L507" s="205"/>
      <c r="M507" s="206"/>
      <c r="N507" s="207"/>
      <c r="O507" s="207"/>
      <c r="P507" s="207"/>
      <c r="Q507" s="207"/>
      <c r="R507" s="207"/>
      <c r="S507" s="207"/>
      <c r="T507" s="208"/>
      <c r="AT507" s="209" t="s">
        <v>140</v>
      </c>
      <c r="AU507" s="209" t="s">
        <v>136</v>
      </c>
      <c r="AV507" s="14" t="s">
        <v>136</v>
      </c>
      <c r="AW507" s="14" t="s">
        <v>32</v>
      </c>
      <c r="AX507" s="14" t="s">
        <v>70</v>
      </c>
      <c r="AY507" s="209" t="s">
        <v>128</v>
      </c>
    </row>
    <row r="508" spans="2:51" s="13" customFormat="1" ht="12">
      <c r="B508" s="188"/>
      <c r="C508" s="189"/>
      <c r="D508" s="190" t="s">
        <v>140</v>
      </c>
      <c r="E508" s="191" t="s">
        <v>19</v>
      </c>
      <c r="F508" s="192" t="s">
        <v>146</v>
      </c>
      <c r="G508" s="189"/>
      <c r="H508" s="191" t="s">
        <v>19</v>
      </c>
      <c r="I508" s="193"/>
      <c r="J508" s="189"/>
      <c r="K508" s="189"/>
      <c r="L508" s="194"/>
      <c r="M508" s="195"/>
      <c r="N508" s="196"/>
      <c r="O508" s="196"/>
      <c r="P508" s="196"/>
      <c r="Q508" s="196"/>
      <c r="R508" s="196"/>
      <c r="S508" s="196"/>
      <c r="T508" s="197"/>
      <c r="AT508" s="198" t="s">
        <v>140</v>
      </c>
      <c r="AU508" s="198" t="s">
        <v>136</v>
      </c>
      <c r="AV508" s="13" t="s">
        <v>78</v>
      </c>
      <c r="AW508" s="13" t="s">
        <v>32</v>
      </c>
      <c r="AX508" s="13" t="s">
        <v>70</v>
      </c>
      <c r="AY508" s="198" t="s">
        <v>128</v>
      </c>
    </row>
    <row r="509" spans="2:51" s="14" customFormat="1" ht="12">
      <c r="B509" s="199"/>
      <c r="C509" s="200"/>
      <c r="D509" s="190" t="s">
        <v>140</v>
      </c>
      <c r="E509" s="201" t="s">
        <v>19</v>
      </c>
      <c r="F509" s="202" t="s">
        <v>581</v>
      </c>
      <c r="G509" s="200"/>
      <c r="H509" s="203">
        <v>24.58</v>
      </c>
      <c r="I509" s="204"/>
      <c r="J509" s="200"/>
      <c r="K509" s="200"/>
      <c r="L509" s="205"/>
      <c r="M509" s="206"/>
      <c r="N509" s="207"/>
      <c r="O509" s="207"/>
      <c r="P509" s="207"/>
      <c r="Q509" s="207"/>
      <c r="R509" s="207"/>
      <c r="S509" s="207"/>
      <c r="T509" s="208"/>
      <c r="AT509" s="209" t="s">
        <v>140</v>
      </c>
      <c r="AU509" s="209" t="s">
        <v>136</v>
      </c>
      <c r="AV509" s="14" t="s">
        <v>136</v>
      </c>
      <c r="AW509" s="14" t="s">
        <v>32</v>
      </c>
      <c r="AX509" s="14" t="s">
        <v>70</v>
      </c>
      <c r="AY509" s="209" t="s">
        <v>128</v>
      </c>
    </row>
    <row r="510" spans="2:51" s="15" customFormat="1" ht="12">
      <c r="B510" s="210"/>
      <c r="C510" s="211"/>
      <c r="D510" s="190" t="s">
        <v>140</v>
      </c>
      <c r="E510" s="212" t="s">
        <v>19</v>
      </c>
      <c r="F510" s="213" t="s">
        <v>148</v>
      </c>
      <c r="G510" s="211"/>
      <c r="H510" s="214">
        <v>60.03</v>
      </c>
      <c r="I510" s="215"/>
      <c r="J510" s="211"/>
      <c r="K510" s="211"/>
      <c r="L510" s="216"/>
      <c r="M510" s="217"/>
      <c r="N510" s="218"/>
      <c r="O510" s="218"/>
      <c r="P510" s="218"/>
      <c r="Q510" s="218"/>
      <c r="R510" s="218"/>
      <c r="S510" s="218"/>
      <c r="T510" s="219"/>
      <c r="AT510" s="220" t="s">
        <v>140</v>
      </c>
      <c r="AU510" s="220" t="s">
        <v>136</v>
      </c>
      <c r="AV510" s="15" t="s">
        <v>135</v>
      </c>
      <c r="AW510" s="15" t="s">
        <v>32</v>
      </c>
      <c r="AX510" s="15" t="s">
        <v>78</v>
      </c>
      <c r="AY510" s="220" t="s">
        <v>128</v>
      </c>
    </row>
    <row r="511" spans="1:65" s="2" customFormat="1" ht="16.5" customHeight="1">
      <c r="A511" s="35"/>
      <c r="B511" s="36"/>
      <c r="C511" s="221" t="s">
        <v>582</v>
      </c>
      <c r="D511" s="221" t="s">
        <v>195</v>
      </c>
      <c r="E511" s="222" t="s">
        <v>583</v>
      </c>
      <c r="F511" s="223" t="s">
        <v>584</v>
      </c>
      <c r="G511" s="224" t="s">
        <v>236</v>
      </c>
      <c r="H511" s="225">
        <v>61.231</v>
      </c>
      <c r="I511" s="226"/>
      <c r="J511" s="227">
        <f>ROUND(I511*H511,2)</f>
        <v>0</v>
      </c>
      <c r="K511" s="223" t="s">
        <v>134</v>
      </c>
      <c r="L511" s="228"/>
      <c r="M511" s="229" t="s">
        <v>19</v>
      </c>
      <c r="N511" s="230" t="s">
        <v>42</v>
      </c>
      <c r="O511" s="65"/>
      <c r="P511" s="179">
        <f>O511*H511</f>
        <v>0</v>
      </c>
      <c r="Q511" s="179">
        <v>0.024</v>
      </c>
      <c r="R511" s="179">
        <f>Q511*H511</f>
        <v>1.469544</v>
      </c>
      <c r="S511" s="179">
        <v>0</v>
      </c>
      <c r="T511" s="180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81" t="s">
        <v>198</v>
      </c>
      <c r="AT511" s="181" t="s">
        <v>195</v>
      </c>
      <c r="AU511" s="181" t="s">
        <v>136</v>
      </c>
      <c r="AY511" s="18" t="s">
        <v>128</v>
      </c>
      <c r="BE511" s="182">
        <f>IF(N511="základní",J511,0)</f>
        <v>0</v>
      </c>
      <c r="BF511" s="182">
        <f>IF(N511="snížená",J511,0)</f>
        <v>0</v>
      </c>
      <c r="BG511" s="182">
        <f>IF(N511="zákl. přenesená",J511,0)</f>
        <v>0</v>
      </c>
      <c r="BH511" s="182">
        <f>IF(N511="sníž. přenesená",J511,0)</f>
        <v>0</v>
      </c>
      <c r="BI511" s="182">
        <f>IF(N511="nulová",J511,0)</f>
        <v>0</v>
      </c>
      <c r="BJ511" s="18" t="s">
        <v>136</v>
      </c>
      <c r="BK511" s="182">
        <f>ROUND(I511*H511,2)</f>
        <v>0</v>
      </c>
      <c r="BL511" s="18" t="s">
        <v>135</v>
      </c>
      <c r="BM511" s="181" t="s">
        <v>585</v>
      </c>
    </row>
    <row r="512" spans="2:51" s="14" customFormat="1" ht="12">
      <c r="B512" s="199"/>
      <c r="C512" s="200"/>
      <c r="D512" s="190" t="s">
        <v>140</v>
      </c>
      <c r="E512" s="201" t="s">
        <v>19</v>
      </c>
      <c r="F512" s="202" t="s">
        <v>586</v>
      </c>
      <c r="G512" s="200"/>
      <c r="H512" s="203">
        <v>61.231</v>
      </c>
      <c r="I512" s="204"/>
      <c r="J512" s="200"/>
      <c r="K512" s="200"/>
      <c r="L512" s="205"/>
      <c r="M512" s="206"/>
      <c r="N512" s="207"/>
      <c r="O512" s="207"/>
      <c r="P512" s="207"/>
      <c r="Q512" s="207"/>
      <c r="R512" s="207"/>
      <c r="S512" s="207"/>
      <c r="T512" s="208"/>
      <c r="AT512" s="209" t="s">
        <v>140</v>
      </c>
      <c r="AU512" s="209" t="s">
        <v>136</v>
      </c>
      <c r="AV512" s="14" t="s">
        <v>136</v>
      </c>
      <c r="AW512" s="14" t="s">
        <v>32</v>
      </c>
      <c r="AX512" s="14" t="s">
        <v>70</v>
      </c>
      <c r="AY512" s="209" t="s">
        <v>128</v>
      </c>
    </row>
    <row r="513" spans="2:51" s="15" customFormat="1" ht="12">
      <c r="B513" s="210"/>
      <c r="C513" s="211"/>
      <c r="D513" s="190" t="s">
        <v>140</v>
      </c>
      <c r="E513" s="212" t="s">
        <v>19</v>
      </c>
      <c r="F513" s="213" t="s">
        <v>148</v>
      </c>
      <c r="G513" s="211"/>
      <c r="H513" s="214">
        <v>61.231</v>
      </c>
      <c r="I513" s="215"/>
      <c r="J513" s="211"/>
      <c r="K513" s="211"/>
      <c r="L513" s="216"/>
      <c r="M513" s="217"/>
      <c r="N513" s="218"/>
      <c r="O513" s="218"/>
      <c r="P513" s="218"/>
      <c r="Q513" s="218"/>
      <c r="R513" s="218"/>
      <c r="S513" s="218"/>
      <c r="T513" s="219"/>
      <c r="AT513" s="220" t="s">
        <v>140</v>
      </c>
      <c r="AU513" s="220" t="s">
        <v>136</v>
      </c>
      <c r="AV513" s="15" t="s">
        <v>135</v>
      </c>
      <c r="AW513" s="15" t="s">
        <v>32</v>
      </c>
      <c r="AX513" s="15" t="s">
        <v>78</v>
      </c>
      <c r="AY513" s="220" t="s">
        <v>128</v>
      </c>
    </row>
    <row r="514" spans="1:65" s="2" customFormat="1" ht="44.25" customHeight="1">
      <c r="A514" s="35"/>
      <c r="B514" s="36"/>
      <c r="C514" s="170" t="s">
        <v>587</v>
      </c>
      <c r="D514" s="170" t="s">
        <v>130</v>
      </c>
      <c r="E514" s="171" t="s">
        <v>588</v>
      </c>
      <c r="F514" s="172" t="s">
        <v>589</v>
      </c>
      <c r="G514" s="173" t="s">
        <v>218</v>
      </c>
      <c r="H514" s="174">
        <v>557.325</v>
      </c>
      <c r="I514" s="175"/>
      <c r="J514" s="176">
        <f>ROUND(I514*H514,2)</f>
        <v>0</v>
      </c>
      <c r="K514" s="172" t="s">
        <v>134</v>
      </c>
      <c r="L514" s="40"/>
      <c r="M514" s="177" t="s">
        <v>19</v>
      </c>
      <c r="N514" s="178" t="s">
        <v>42</v>
      </c>
      <c r="O514" s="65"/>
      <c r="P514" s="179">
        <f>O514*H514</f>
        <v>0</v>
      </c>
      <c r="Q514" s="179">
        <v>0</v>
      </c>
      <c r="R514" s="179">
        <f>Q514*H514</f>
        <v>0</v>
      </c>
      <c r="S514" s="179">
        <v>0</v>
      </c>
      <c r="T514" s="180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181" t="s">
        <v>135</v>
      </c>
      <c r="AT514" s="181" t="s">
        <v>130</v>
      </c>
      <c r="AU514" s="181" t="s">
        <v>136</v>
      </c>
      <c r="AY514" s="18" t="s">
        <v>128</v>
      </c>
      <c r="BE514" s="182">
        <f>IF(N514="základní",J514,0)</f>
        <v>0</v>
      </c>
      <c r="BF514" s="182">
        <f>IF(N514="snížená",J514,0)</f>
        <v>0</v>
      </c>
      <c r="BG514" s="182">
        <f>IF(N514="zákl. přenesená",J514,0)</f>
        <v>0</v>
      </c>
      <c r="BH514" s="182">
        <f>IF(N514="sníž. přenesená",J514,0)</f>
        <v>0</v>
      </c>
      <c r="BI514" s="182">
        <f>IF(N514="nulová",J514,0)</f>
        <v>0</v>
      </c>
      <c r="BJ514" s="18" t="s">
        <v>136</v>
      </c>
      <c r="BK514" s="182">
        <f>ROUND(I514*H514,2)</f>
        <v>0</v>
      </c>
      <c r="BL514" s="18" t="s">
        <v>135</v>
      </c>
      <c r="BM514" s="181" t="s">
        <v>590</v>
      </c>
    </row>
    <row r="515" spans="1:47" s="2" customFormat="1" ht="12">
      <c r="A515" s="35"/>
      <c r="B515" s="36"/>
      <c r="C515" s="37"/>
      <c r="D515" s="183" t="s">
        <v>138</v>
      </c>
      <c r="E515" s="37"/>
      <c r="F515" s="184" t="s">
        <v>591</v>
      </c>
      <c r="G515" s="37"/>
      <c r="H515" s="37"/>
      <c r="I515" s="185"/>
      <c r="J515" s="37"/>
      <c r="K515" s="37"/>
      <c r="L515" s="40"/>
      <c r="M515" s="186"/>
      <c r="N515" s="187"/>
      <c r="O515" s="65"/>
      <c r="P515" s="65"/>
      <c r="Q515" s="65"/>
      <c r="R515" s="65"/>
      <c r="S515" s="65"/>
      <c r="T515" s="66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T515" s="18" t="s">
        <v>138</v>
      </c>
      <c r="AU515" s="18" t="s">
        <v>136</v>
      </c>
    </row>
    <row r="516" spans="2:51" s="13" customFormat="1" ht="12">
      <c r="B516" s="188"/>
      <c r="C516" s="189"/>
      <c r="D516" s="190" t="s">
        <v>140</v>
      </c>
      <c r="E516" s="191" t="s">
        <v>19</v>
      </c>
      <c r="F516" s="192" t="s">
        <v>142</v>
      </c>
      <c r="G516" s="189"/>
      <c r="H516" s="191" t="s">
        <v>19</v>
      </c>
      <c r="I516" s="193"/>
      <c r="J516" s="189"/>
      <c r="K516" s="189"/>
      <c r="L516" s="194"/>
      <c r="M516" s="195"/>
      <c r="N516" s="196"/>
      <c r="O516" s="196"/>
      <c r="P516" s="196"/>
      <c r="Q516" s="196"/>
      <c r="R516" s="196"/>
      <c r="S516" s="196"/>
      <c r="T516" s="197"/>
      <c r="AT516" s="198" t="s">
        <v>140</v>
      </c>
      <c r="AU516" s="198" t="s">
        <v>136</v>
      </c>
      <c r="AV516" s="13" t="s">
        <v>78</v>
      </c>
      <c r="AW516" s="13" t="s">
        <v>32</v>
      </c>
      <c r="AX516" s="13" t="s">
        <v>70</v>
      </c>
      <c r="AY516" s="198" t="s">
        <v>128</v>
      </c>
    </row>
    <row r="517" spans="2:51" s="14" customFormat="1" ht="12">
      <c r="B517" s="199"/>
      <c r="C517" s="200"/>
      <c r="D517" s="190" t="s">
        <v>140</v>
      </c>
      <c r="E517" s="201" t="s">
        <v>19</v>
      </c>
      <c r="F517" s="202" t="s">
        <v>592</v>
      </c>
      <c r="G517" s="200"/>
      <c r="H517" s="203">
        <v>156.24</v>
      </c>
      <c r="I517" s="204"/>
      <c r="J517" s="200"/>
      <c r="K517" s="200"/>
      <c r="L517" s="205"/>
      <c r="M517" s="206"/>
      <c r="N517" s="207"/>
      <c r="O517" s="207"/>
      <c r="P517" s="207"/>
      <c r="Q517" s="207"/>
      <c r="R517" s="207"/>
      <c r="S517" s="207"/>
      <c r="T517" s="208"/>
      <c r="AT517" s="209" t="s">
        <v>140</v>
      </c>
      <c r="AU517" s="209" t="s">
        <v>136</v>
      </c>
      <c r="AV517" s="14" t="s">
        <v>136</v>
      </c>
      <c r="AW517" s="14" t="s">
        <v>32</v>
      </c>
      <c r="AX517" s="14" t="s">
        <v>70</v>
      </c>
      <c r="AY517" s="209" t="s">
        <v>128</v>
      </c>
    </row>
    <row r="518" spans="2:51" s="13" customFormat="1" ht="12">
      <c r="B518" s="188"/>
      <c r="C518" s="189"/>
      <c r="D518" s="190" t="s">
        <v>140</v>
      </c>
      <c r="E518" s="191" t="s">
        <v>19</v>
      </c>
      <c r="F518" s="192" t="s">
        <v>144</v>
      </c>
      <c r="G518" s="189"/>
      <c r="H518" s="191" t="s">
        <v>19</v>
      </c>
      <c r="I518" s="193"/>
      <c r="J518" s="189"/>
      <c r="K518" s="189"/>
      <c r="L518" s="194"/>
      <c r="M518" s="195"/>
      <c r="N518" s="196"/>
      <c r="O518" s="196"/>
      <c r="P518" s="196"/>
      <c r="Q518" s="196"/>
      <c r="R518" s="196"/>
      <c r="S518" s="196"/>
      <c r="T518" s="197"/>
      <c r="AT518" s="198" t="s">
        <v>140</v>
      </c>
      <c r="AU518" s="198" t="s">
        <v>136</v>
      </c>
      <c r="AV518" s="13" t="s">
        <v>78</v>
      </c>
      <c r="AW518" s="13" t="s">
        <v>32</v>
      </c>
      <c r="AX518" s="13" t="s">
        <v>70</v>
      </c>
      <c r="AY518" s="198" t="s">
        <v>128</v>
      </c>
    </row>
    <row r="519" spans="2:51" s="14" customFormat="1" ht="12">
      <c r="B519" s="199"/>
      <c r="C519" s="200"/>
      <c r="D519" s="190" t="s">
        <v>140</v>
      </c>
      <c r="E519" s="201" t="s">
        <v>19</v>
      </c>
      <c r="F519" s="202" t="s">
        <v>593</v>
      </c>
      <c r="G519" s="200"/>
      <c r="H519" s="203">
        <v>174.165</v>
      </c>
      <c r="I519" s="204"/>
      <c r="J519" s="200"/>
      <c r="K519" s="200"/>
      <c r="L519" s="205"/>
      <c r="M519" s="206"/>
      <c r="N519" s="207"/>
      <c r="O519" s="207"/>
      <c r="P519" s="207"/>
      <c r="Q519" s="207"/>
      <c r="R519" s="207"/>
      <c r="S519" s="207"/>
      <c r="T519" s="208"/>
      <c r="AT519" s="209" t="s">
        <v>140</v>
      </c>
      <c r="AU519" s="209" t="s">
        <v>136</v>
      </c>
      <c r="AV519" s="14" t="s">
        <v>136</v>
      </c>
      <c r="AW519" s="14" t="s">
        <v>32</v>
      </c>
      <c r="AX519" s="14" t="s">
        <v>70</v>
      </c>
      <c r="AY519" s="209" t="s">
        <v>128</v>
      </c>
    </row>
    <row r="520" spans="2:51" s="13" customFormat="1" ht="12">
      <c r="B520" s="188"/>
      <c r="C520" s="189"/>
      <c r="D520" s="190" t="s">
        <v>140</v>
      </c>
      <c r="E520" s="191" t="s">
        <v>19</v>
      </c>
      <c r="F520" s="192" t="s">
        <v>146</v>
      </c>
      <c r="G520" s="189"/>
      <c r="H520" s="191" t="s">
        <v>19</v>
      </c>
      <c r="I520" s="193"/>
      <c r="J520" s="189"/>
      <c r="K520" s="189"/>
      <c r="L520" s="194"/>
      <c r="M520" s="195"/>
      <c r="N520" s="196"/>
      <c r="O520" s="196"/>
      <c r="P520" s="196"/>
      <c r="Q520" s="196"/>
      <c r="R520" s="196"/>
      <c r="S520" s="196"/>
      <c r="T520" s="197"/>
      <c r="AT520" s="198" t="s">
        <v>140</v>
      </c>
      <c r="AU520" s="198" t="s">
        <v>136</v>
      </c>
      <c r="AV520" s="13" t="s">
        <v>78</v>
      </c>
      <c r="AW520" s="13" t="s">
        <v>32</v>
      </c>
      <c r="AX520" s="13" t="s">
        <v>70</v>
      </c>
      <c r="AY520" s="198" t="s">
        <v>128</v>
      </c>
    </row>
    <row r="521" spans="2:51" s="14" customFormat="1" ht="12">
      <c r="B521" s="199"/>
      <c r="C521" s="200"/>
      <c r="D521" s="190" t="s">
        <v>140</v>
      </c>
      <c r="E521" s="201" t="s">
        <v>19</v>
      </c>
      <c r="F521" s="202" t="s">
        <v>594</v>
      </c>
      <c r="G521" s="200"/>
      <c r="H521" s="203">
        <v>226.92</v>
      </c>
      <c r="I521" s="204"/>
      <c r="J521" s="200"/>
      <c r="K521" s="200"/>
      <c r="L521" s="205"/>
      <c r="M521" s="206"/>
      <c r="N521" s="207"/>
      <c r="O521" s="207"/>
      <c r="P521" s="207"/>
      <c r="Q521" s="207"/>
      <c r="R521" s="207"/>
      <c r="S521" s="207"/>
      <c r="T521" s="208"/>
      <c r="AT521" s="209" t="s">
        <v>140</v>
      </c>
      <c r="AU521" s="209" t="s">
        <v>136</v>
      </c>
      <c r="AV521" s="14" t="s">
        <v>136</v>
      </c>
      <c r="AW521" s="14" t="s">
        <v>32</v>
      </c>
      <c r="AX521" s="14" t="s">
        <v>70</v>
      </c>
      <c r="AY521" s="209" t="s">
        <v>128</v>
      </c>
    </row>
    <row r="522" spans="2:51" s="15" customFormat="1" ht="12">
      <c r="B522" s="210"/>
      <c r="C522" s="211"/>
      <c r="D522" s="190" t="s">
        <v>140</v>
      </c>
      <c r="E522" s="212" t="s">
        <v>19</v>
      </c>
      <c r="F522" s="213" t="s">
        <v>148</v>
      </c>
      <c r="G522" s="211"/>
      <c r="H522" s="214">
        <v>557.325</v>
      </c>
      <c r="I522" s="215"/>
      <c r="J522" s="211"/>
      <c r="K522" s="211"/>
      <c r="L522" s="216"/>
      <c r="M522" s="217"/>
      <c r="N522" s="218"/>
      <c r="O522" s="218"/>
      <c r="P522" s="218"/>
      <c r="Q522" s="218"/>
      <c r="R522" s="218"/>
      <c r="S522" s="218"/>
      <c r="T522" s="219"/>
      <c r="AT522" s="220" t="s">
        <v>140</v>
      </c>
      <c r="AU522" s="220" t="s">
        <v>136</v>
      </c>
      <c r="AV522" s="15" t="s">
        <v>135</v>
      </c>
      <c r="AW522" s="15" t="s">
        <v>32</v>
      </c>
      <c r="AX522" s="15" t="s">
        <v>78</v>
      </c>
      <c r="AY522" s="220" t="s">
        <v>128</v>
      </c>
    </row>
    <row r="523" spans="1:65" s="2" customFormat="1" ht="55.5" customHeight="1">
      <c r="A523" s="35"/>
      <c r="B523" s="36"/>
      <c r="C523" s="170" t="s">
        <v>595</v>
      </c>
      <c r="D523" s="170" t="s">
        <v>130</v>
      </c>
      <c r="E523" s="171" t="s">
        <v>596</v>
      </c>
      <c r="F523" s="172" t="s">
        <v>597</v>
      </c>
      <c r="G523" s="173" t="s">
        <v>218</v>
      </c>
      <c r="H523" s="174">
        <v>50159.25</v>
      </c>
      <c r="I523" s="175"/>
      <c r="J523" s="176">
        <f>ROUND(I523*H523,2)</f>
        <v>0</v>
      </c>
      <c r="K523" s="172" t="s">
        <v>134</v>
      </c>
      <c r="L523" s="40"/>
      <c r="M523" s="177" t="s">
        <v>19</v>
      </c>
      <c r="N523" s="178" t="s">
        <v>42</v>
      </c>
      <c r="O523" s="65"/>
      <c r="P523" s="179">
        <f>O523*H523</f>
        <v>0</v>
      </c>
      <c r="Q523" s="179">
        <v>0</v>
      </c>
      <c r="R523" s="179">
        <f>Q523*H523</f>
        <v>0</v>
      </c>
      <c r="S523" s="179">
        <v>0</v>
      </c>
      <c r="T523" s="180">
        <f>S523*H523</f>
        <v>0</v>
      </c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R523" s="181" t="s">
        <v>135</v>
      </c>
      <c r="AT523" s="181" t="s">
        <v>130</v>
      </c>
      <c r="AU523" s="181" t="s">
        <v>136</v>
      </c>
      <c r="AY523" s="18" t="s">
        <v>128</v>
      </c>
      <c r="BE523" s="182">
        <f>IF(N523="základní",J523,0)</f>
        <v>0</v>
      </c>
      <c r="BF523" s="182">
        <f>IF(N523="snížená",J523,0)</f>
        <v>0</v>
      </c>
      <c r="BG523" s="182">
        <f>IF(N523="zákl. přenesená",J523,0)</f>
        <v>0</v>
      </c>
      <c r="BH523" s="182">
        <f>IF(N523="sníž. přenesená",J523,0)</f>
        <v>0</v>
      </c>
      <c r="BI523" s="182">
        <f>IF(N523="nulová",J523,0)</f>
        <v>0</v>
      </c>
      <c r="BJ523" s="18" t="s">
        <v>136</v>
      </c>
      <c r="BK523" s="182">
        <f>ROUND(I523*H523,2)</f>
        <v>0</v>
      </c>
      <c r="BL523" s="18" t="s">
        <v>135</v>
      </c>
      <c r="BM523" s="181" t="s">
        <v>598</v>
      </c>
    </row>
    <row r="524" spans="1:47" s="2" customFormat="1" ht="12">
      <c r="A524" s="35"/>
      <c r="B524" s="36"/>
      <c r="C524" s="37"/>
      <c r="D524" s="183" t="s">
        <v>138</v>
      </c>
      <c r="E524" s="37"/>
      <c r="F524" s="184" t="s">
        <v>599</v>
      </c>
      <c r="G524" s="37"/>
      <c r="H524" s="37"/>
      <c r="I524" s="185"/>
      <c r="J524" s="37"/>
      <c r="K524" s="37"/>
      <c r="L524" s="40"/>
      <c r="M524" s="186"/>
      <c r="N524" s="187"/>
      <c r="O524" s="65"/>
      <c r="P524" s="65"/>
      <c r="Q524" s="65"/>
      <c r="R524" s="65"/>
      <c r="S524" s="65"/>
      <c r="T524" s="66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T524" s="18" t="s">
        <v>138</v>
      </c>
      <c r="AU524" s="18" t="s">
        <v>136</v>
      </c>
    </row>
    <row r="525" spans="2:51" s="14" customFormat="1" ht="12">
      <c r="B525" s="199"/>
      <c r="C525" s="200"/>
      <c r="D525" s="190" t="s">
        <v>140</v>
      </c>
      <c r="E525" s="201" t="s">
        <v>19</v>
      </c>
      <c r="F525" s="202" t="s">
        <v>600</v>
      </c>
      <c r="G525" s="200"/>
      <c r="H525" s="203">
        <v>50159.25</v>
      </c>
      <c r="I525" s="204"/>
      <c r="J525" s="200"/>
      <c r="K525" s="200"/>
      <c r="L525" s="205"/>
      <c r="M525" s="206"/>
      <c r="N525" s="207"/>
      <c r="O525" s="207"/>
      <c r="P525" s="207"/>
      <c r="Q525" s="207"/>
      <c r="R525" s="207"/>
      <c r="S525" s="207"/>
      <c r="T525" s="208"/>
      <c r="AT525" s="209" t="s">
        <v>140</v>
      </c>
      <c r="AU525" s="209" t="s">
        <v>136</v>
      </c>
      <c r="AV525" s="14" t="s">
        <v>136</v>
      </c>
      <c r="AW525" s="14" t="s">
        <v>32</v>
      </c>
      <c r="AX525" s="14" t="s">
        <v>70</v>
      </c>
      <c r="AY525" s="209" t="s">
        <v>128</v>
      </c>
    </row>
    <row r="526" spans="2:51" s="15" customFormat="1" ht="12">
      <c r="B526" s="210"/>
      <c r="C526" s="211"/>
      <c r="D526" s="190" t="s">
        <v>140</v>
      </c>
      <c r="E526" s="212" t="s">
        <v>19</v>
      </c>
      <c r="F526" s="213" t="s">
        <v>148</v>
      </c>
      <c r="G526" s="211"/>
      <c r="H526" s="214">
        <v>50159.25</v>
      </c>
      <c r="I526" s="215"/>
      <c r="J526" s="211"/>
      <c r="K526" s="211"/>
      <c r="L526" s="216"/>
      <c r="M526" s="217"/>
      <c r="N526" s="218"/>
      <c r="O526" s="218"/>
      <c r="P526" s="218"/>
      <c r="Q526" s="218"/>
      <c r="R526" s="218"/>
      <c r="S526" s="218"/>
      <c r="T526" s="219"/>
      <c r="AT526" s="220" t="s">
        <v>140</v>
      </c>
      <c r="AU526" s="220" t="s">
        <v>136</v>
      </c>
      <c r="AV526" s="15" t="s">
        <v>135</v>
      </c>
      <c r="AW526" s="15" t="s">
        <v>32</v>
      </c>
      <c r="AX526" s="15" t="s">
        <v>78</v>
      </c>
      <c r="AY526" s="220" t="s">
        <v>128</v>
      </c>
    </row>
    <row r="527" spans="1:65" s="2" customFormat="1" ht="44.25" customHeight="1">
      <c r="A527" s="35"/>
      <c r="B527" s="36"/>
      <c r="C527" s="170" t="s">
        <v>601</v>
      </c>
      <c r="D527" s="170" t="s">
        <v>130</v>
      </c>
      <c r="E527" s="171" t="s">
        <v>602</v>
      </c>
      <c r="F527" s="172" t="s">
        <v>603</v>
      </c>
      <c r="G527" s="173" t="s">
        <v>218</v>
      </c>
      <c r="H527" s="174">
        <v>557.325</v>
      </c>
      <c r="I527" s="175"/>
      <c r="J527" s="176">
        <f>ROUND(I527*H527,2)</f>
        <v>0</v>
      </c>
      <c r="K527" s="172" t="s">
        <v>134</v>
      </c>
      <c r="L527" s="40"/>
      <c r="M527" s="177" t="s">
        <v>19</v>
      </c>
      <c r="N527" s="178" t="s">
        <v>42</v>
      </c>
      <c r="O527" s="65"/>
      <c r="P527" s="179">
        <f>O527*H527</f>
        <v>0</v>
      </c>
      <c r="Q527" s="179">
        <v>0</v>
      </c>
      <c r="R527" s="179">
        <f>Q527*H527</f>
        <v>0</v>
      </c>
      <c r="S527" s="179">
        <v>0</v>
      </c>
      <c r="T527" s="180">
        <f>S527*H527</f>
        <v>0</v>
      </c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R527" s="181" t="s">
        <v>135</v>
      </c>
      <c r="AT527" s="181" t="s">
        <v>130</v>
      </c>
      <c r="AU527" s="181" t="s">
        <v>136</v>
      </c>
      <c r="AY527" s="18" t="s">
        <v>128</v>
      </c>
      <c r="BE527" s="182">
        <f>IF(N527="základní",J527,0)</f>
        <v>0</v>
      </c>
      <c r="BF527" s="182">
        <f>IF(N527="snížená",J527,0)</f>
        <v>0</v>
      </c>
      <c r="BG527" s="182">
        <f>IF(N527="zákl. přenesená",J527,0)</f>
        <v>0</v>
      </c>
      <c r="BH527" s="182">
        <f>IF(N527="sníž. přenesená",J527,0)</f>
        <v>0</v>
      </c>
      <c r="BI527" s="182">
        <f>IF(N527="nulová",J527,0)</f>
        <v>0</v>
      </c>
      <c r="BJ527" s="18" t="s">
        <v>136</v>
      </c>
      <c r="BK527" s="182">
        <f>ROUND(I527*H527,2)</f>
        <v>0</v>
      </c>
      <c r="BL527" s="18" t="s">
        <v>135</v>
      </c>
      <c r="BM527" s="181" t="s">
        <v>604</v>
      </c>
    </row>
    <row r="528" spans="1:47" s="2" customFormat="1" ht="12">
      <c r="A528" s="35"/>
      <c r="B528" s="36"/>
      <c r="C528" s="37"/>
      <c r="D528" s="183" t="s">
        <v>138</v>
      </c>
      <c r="E528" s="37"/>
      <c r="F528" s="184" t="s">
        <v>605</v>
      </c>
      <c r="G528" s="37"/>
      <c r="H528" s="37"/>
      <c r="I528" s="185"/>
      <c r="J528" s="37"/>
      <c r="K528" s="37"/>
      <c r="L528" s="40"/>
      <c r="M528" s="186"/>
      <c r="N528" s="187"/>
      <c r="O528" s="65"/>
      <c r="P528" s="65"/>
      <c r="Q528" s="65"/>
      <c r="R528" s="65"/>
      <c r="S528" s="65"/>
      <c r="T528" s="66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T528" s="18" t="s">
        <v>138</v>
      </c>
      <c r="AU528" s="18" t="s">
        <v>136</v>
      </c>
    </row>
    <row r="529" spans="1:65" s="2" customFormat="1" ht="24.2" customHeight="1">
      <c r="A529" s="35"/>
      <c r="B529" s="36"/>
      <c r="C529" s="170" t="s">
        <v>606</v>
      </c>
      <c r="D529" s="170" t="s">
        <v>130</v>
      </c>
      <c r="E529" s="171" t="s">
        <v>607</v>
      </c>
      <c r="F529" s="172" t="s">
        <v>608</v>
      </c>
      <c r="G529" s="173" t="s">
        <v>218</v>
      </c>
      <c r="H529" s="174">
        <v>557.325</v>
      </c>
      <c r="I529" s="175"/>
      <c r="J529" s="176">
        <f>ROUND(I529*H529,2)</f>
        <v>0</v>
      </c>
      <c r="K529" s="172" t="s">
        <v>134</v>
      </c>
      <c r="L529" s="40"/>
      <c r="M529" s="177" t="s">
        <v>19</v>
      </c>
      <c r="N529" s="178" t="s">
        <v>42</v>
      </c>
      <c r="O529" s="65"/>
      <c r="P529" s="179">
        <f>O529*H529</f>
        <v>0</v>
      </c>
      <c r="Q529" s="179">
        <v>0</v>
      </c>
      <c r="R529" s="179">
        <f>Q529*H529</f>
        <v>0</v>
      </c>
      <c r="S529" s="179">
        <v>0</v>
      </c>
      <c r="T529" s="180">
        <f>S529*H529</f>
        <v>0</v>
      </c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R529" s="181" t="s">
        <v>135</v>
      </c>
      <c r="AT529" s="181" t="s">
        <v>130</v>
      </c>
      <c r="AU529" s="181" t="s">
        <v>136</v>
      </c>
      <c r="AY529" s="18" t="s">
        <v>128</v>
      </c>
      <c r="BE529" s="182">
        <f>IF(N529="základní",J529,0)</f>
        <v>0</v>
      </c>
      <c r="BF529" s="182">
        <f>IF(N529="snížená",J529,0)</f>
        <v>0</v>
      </c>
      <c r="BG529" s="182">
        <f>IF(N529="zákl. přenesená",J529,0)</f>
        <v>0</v>
      </c>
      <c r="BH529" s="182">
        <f>IF(N529="sníž. přenesená",J529,0)</f>
        <v>0</v>
      </c>
      <c r="BI529" s="182">
        <f>IF(N529="nulová",J529,0)</f>
        <v>0</v>
      </c>
      <c r="BJ529" s="18" t="s">
        <v>136</v>
      </c>
      <c r="BK529" s="182">
        <f>ROUND(I529*H529,2)</f>
        <v>0</v>
      </c>
      <c r="BL529" s="18" t="s">
        <v>135</v>
      </c>
      <c r="BM529" s="181" t="s">
        <v>609</v>
      </c>
    </row>
    <row r="530" spans="1:47" s="2" customFormat="1" ht="12">
      <c r="A530" s="35"/>
      <c r="B530" s="36"/>
      <c r="C530" s="37"/>
      <c r="D530" s="183" t="s">
        <v>138</v>
      </c>
      <c r="E530" s="37"/>
      <c r="F530" s="184" t="s">
        <v>610</v>
      </c>
      <c r="G530" s="37"/>
      <c r="H530" s="37"/>
      <c r="I530" s="185"/>
      <c r="J530" s="37"/>
      <c r="K530" s="37"/>
      <c r="L530" s="40"/>
      <c r="M530" s="186"/>
      <c r="N530" s="187"/>
      <c r="O530" s="65"/>
      <c r="P530" s="65"/>
      <c r="Q530" s="65"/>
      <c r="R530" s="65"/>
      <c r="S530" s="65"/>
      <c r="T530" s="66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T530" s="18" t="s">
        <v>138</v>
      </c>
      <c r="AU530" s="18" t="s">
        <v>136</v>
      </c>
    </row>
    <row r="531" spans="1:65" s="2" customFormat="1" ht="24.2" customHeight="1">
      <c r="A531" s="35"/>
      <c r="B531" s="36"/>
      <c r="C531" s="170" t="s">
        <v>611</v>
      </c>
      <c r="D531" s="170" t="s">
        <v>130</v>
      </c>
      <c r="E531" s="171" t="s">
        <v>612</v>
      </c>
      <c r="F531" s="172" t="s">
        <v>613</v>
      </c>
      <c r="G531" s="173" t="s">
        <v>218</v>
      </c>
      <c r="H531" s="174">
        <v>50159.25</v>
      </c>
      <c r="I531" s="175"/>
      <c r="J531" s="176">
        <f>ROUND(I531*H531,2)</f>
        <v>0</v>
      </c>
      <c r="K531" s="172" t="s">
        <v>134</v>
      </c>
      <c r="L531" s="40"/>
      <c r="M531" s="177" t="s">
        <v>19</v>
      </c>
      <c r="N531" s="178" t="s">
        <v>42</v>
      </c>
      <c r="O531" s="65"/>
      <c r="P531" s="179">
        <f>O531*H531</f>
        <v>0</v>
      </c>
      <c r="Q531" s="179">
        <v>0</v>
      </c>
      <c r="R531" s="179">
        <f>Q531*H531</f>
        <v>0</v>
      </c>
      <c r="S531" s="179">
        <v>0</v>
      </c>
      <c r="T531" s="180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181" t="s">
        <v>135</v>
      </c>
      <c r="AT531" s="181" t="s">
        <v>130</v>
      </c>
      <c r="AU531" s="181" t="s">
        <v>136</v>
      </c>
      <c r="AY531" s="18" t="s">
        <v>128</v>
      </c>
      <c r="BE531" s="182">
        <f>IF(N531="základní",J531,0)</f>
        <v>0</v>
      </c>
      <c r="BF531" s="182">
        <f>IF(N531="snížená",J531,0)</f>
        <v>0</v>
      </c>
      <c r="BG531" s="182">
        <f>IF(N531="zákl. přenesená",J531,0)</f>
        <v>0</v>
      </c>
      <c r="BH531" s="182">
        <f>IF(N531="sníž. přenesená",J531,0)</f>
        <v>0</v>
      </c>
      <c r="BI531" s="182">
        <f>IF(N531="nulová",J531,0)</f>
        <v>0</v>
      </c>
      <c r="BJ531" s="18" t="s">
        <v>136</v>
      </c>
      <c r="BK531" s="182">
        <f>ROUND(I531*H531,2)</f>
        <v>0</v>
      </c>
      <c r="BL531" s="18" t="s">
        <v>135</v>
      </c>
      <c r="BM531" s="181" t="s">
        <v>614</v>
      </c>
    </row>
    <row r="532" spans="1:47" s="2" customFormat="1" ht="12">
      <c r="A532" s="35"/>
      <c r="B532" s="36"/>
      <c r="C532" s="37"/>
      <c r="D532" s="183" t="s">
        <v>138</v>
      </c>
      <c r="E532" s="37"/>
      <c r="F532" s="184" t="s">
        <v>615</v>
      </c>
      <c r="G532" s="37"/>
      <c r="H532" s="37"/>
      <c r="I532" s="185"/>
      <c r="J532" s="37"/>
      <c r="K532" s="37"/>
      <c r="L532" s="40"/>
      <c r="M532" s="186"/>
      <c r="N532" s="187"/>
      <c r="O532" s="65"/>
      <c r="P532" s="65"/>
      <c r="Q532" s="65"/>
      <c r="R532" s="65"/>
      <c r="S532" s="65"/>
      <c r="T532" s="66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T532" s="18" t="s">
        <v>138</v>
      </c>
      <c r="AU532" s="18" t="s">
        <v>136</v>
      </c>
    </row>
    <row r="533" spans="1:65" s="2" customFormat="1" ht="24.2" customHeight="1">
      <c r="A533" s="35"/>
      <c r="B533" s="36"/>
      <c r="C533" s="170" t="s">
        <v>616</v>
      </c>
      <c r="D533" s="170" t="s">
        <v>130</v>
      </c>
      <c r="E533" s="171" t="s">
        <v>617</v>
      </c>
      <c r="F533" s="172" t="s">
        <v>618</v>
      </c>
      <c r="G533" s="173" t="s">
        <v>218</v>
      </c>
      <c r="H533" s="174">
        <v>557.325</v>
      </c>
      <c r="I533" s="175"/>
      <c r="J533" s="176">
        <f>ROUND(I533*H533,2)</f>
        <v>0</v>
      </c>
      <c r="K533" s="172" t="s">
        <v>134</v>
      </c>
      <c r="L533" s="40"/>
      <c r="M533" s="177" t="s">
        <v>19</v>
      </c>
      <c r="N533" s="178" t="s">
        <v>42</v>
      </c>
      <c r="O533" s="65"/>
      <c r="P533" s="179">
        <f>O533*H533</f>
        <v>0</v>
      </c>
      <c r="Q533" s="179">
        <v>0</v>
      </c>
      <c r="R533" s="179">
        <f>Q533*H533</f>
        <v>0</v>
      </c>
      <c r="S533" s="179">
        <v>0</v>
      </c>
      <c r="T533" s="180">
        <f>S533*H533</f>
        <v>0</v>
      </c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R533" s="181" t="s">
        <v>135</v>
      </c>
      <c r="AT533" s="181" t="s">
        <v>130</v>
      </c>
      <c r="AU533" s="181" t="s">
        <v>136</v>
      </c>
      <c r="AY533" s="18" t="s">
        <v>128</v>
      </c>
      <c r="BE533" s="182">
        <f>IF(N533="základní",J533,0)</f>
        <v>0</v>
      </c>
      <c r="BF533" s="182">
        <f>IF(N533="snížená",J533,0)</f>
        <v>0</v>
      </c>
      <c r="BG533" s="182">
        <f>IF(N533="zákl. přenesená",J533,0)</f>
        <v>0</v>
      </c>
      <c r="BH533" s="182">
        <f>IF(N533="sníž. přenesená",J533,0)</f>
        <v>0</v>
      </c>
      <c r="BI533" s="182">
        <f>IF(N533="nulová",J533,0)</f>
        <v>0</v>
      </c>
      <c r="BJ533" s="18" t="s">
        <v>136</v>
      </c>
      <c r="BK533" s="182">
        <f>ROUND(I533*H533,2)</f>
        <v>0</v>
      </c>
      <c r="BL533" s="18" t="s">
        <v>135</v>
      </c>
      <c r="BM533" s="181" t="s">
        <v>619</v>
      </c>
    </row>
    <row r="534" spans="1:47" s="2" customFormat="1" ht="12">
      <c r="A534" s="35"/>
      <c r="B534" s="36"/>
      <c r="C534" s="37"/>
      <c r="D534" s="183" t="s">
        <v>138</v>
      </c>
      <c r="E534" s="37"/>
      <c r="F534" s="184" t="s">
        <v>620</v>
      </c>
      <c r="G534" s="37"/>
      <c r="H534" s="37"/>
      <c r="I534" s="185"/>
      <c r="J534" s="37"/>
      <c r="K534" s="37"/>
      <c r="L534" s="40"/>
      <c r="M534" s="186"/>
      <c r="N534" s="187"/>
      <c r="O534" s="65"/>
      <c r="P534" s="65"/>
      <c r="Q534" s="65"/>
      <c r="R534" s="65"/>
      <c r="S534" s="65"/>
      <c r="T534" s="66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T534" s="18" t="s">
        <v>138</v>
      </c>
      <c r="AU534" s="18" t="s">
        <v>136</v>
      </c>
    </row>
    <row r="535" spans="1:65" s="2" customFormat="1" ht="33" customHeight="1">
      <c r="A535" s="35"/>
      <c r="B535" s="36"/>
      <c r="C535" s="170" t="s">
        <v>621</v>
      </c>
      <c r="D535" s="170" t="s">
        <v>130</v>
      </c>
      <c r="E535" s="171" t="s">
        <v>622</v>
      </c>
      <c r="F535" s="172" t="s">
        <v>623</v>
      </c>
      <c r="G535" s="173" t="s">
        <v>236</v>
      </c>
      <c r="H535" s="174">
        <v>4</v>
      </c>
      <c r="I535" s="175"/>
      <c r="J535" s="176">
        <f>ROUND(I535*H535,2)</f>
        <v>0</v>
      </c>
      <c r="K535" s="172" t="s">
        <v>134</v>
      </c>
      <c r="L535" s="40"/>
      <c r="M535" s="177" t="s">
        <v>19</v>
      </c>
      <c r="N535" s="178" t="s">
        <v>42</v>
      </c>
      <c r="O535" s="65"/>
      <c r="P535" s="179">
        <f>O535*H535</f>
        <v>0</v>
      </c>
      <c r="Q535" s="179">
        <v>0</v>
      </c>
      <c r="R535" s="179">
        <f>Q535*H535</f>
        <v>0</v>
      </c>
      <c r="S535" s="179">
        <v>0</v>
      </c>
      <c r="T535" s="180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181" t="s">
        <v>135</v>
      </c>
      <c r="AT535" s="181" t="s">
        <v>130</v>
      </c>
      <c r="AU535" s="181" t="s">
        <v>136</v>
      </c>
      <c r="AY535" s="18" t="s">
        <v>128</v>
      </c>
      <c r="BE535" s="182">
        <f>IF(N535="základní",J535,0)</f>
        <v>0</v>
      </c>
      <c r="BF535" s="182">
        <f>IF(N535="snížená",J535,0)</f>
        <v>0</v>
      </c>
      <c r="BG535" s="182">
        <f>IF(N535="zákl. přenesená",J535,0)</f>
        <v>0</v>
      </c>
      <c r="BH535" s="182">
        <f>IF(N535="sníž. přenesená",J535,0)</f>
        <v>0</v>
      </c>
      <c r="BI535" s="182">
        <f>IF(N535="nulová",J535,0)</f>
        <v>0</v>
      </c>
      <c r="BJ535" s="18" t="s">
        <v>136</v>
      </c>
      <c r="BK535" s="182">
        <f>ROUND(I535*H535,2)</f>
        <v>0</v>
      </c>
      <c r="BL535" s="18" t="s">
        <v>135</v>
      </c>
      <c r="BM535" s="181" t="s">
        <v>624</v>
      </c>
    </row>
    <row r="536" spans="1:47" s="2" customFormat="1" ht="12">
      <c r="A536" s="35"/>
      <c r="B536" s="36"/>
      <c r="C536" s="37"/>
      <c r="D536" s="183" t="s">
        <v>138</v>
      </c>
      <c r="E536" s="37"/>
      <c r="F536" s="184" t="s">
        <v>625</v>
      </c>
      <c r="G536" s="37"/>
      <c r="H536" s="37"/>
      <c r="I536" s="185"/>
      <c r="J536" s="37"/>
      <c r="K536" s="37"/>
      <c r="L536" s="40"/>
      <c r="M536" s="186"/>
      <c r="N536" s="187"/>
      <c r="O536" s="65"/>
      <c r="P536" s="65"/>
      <c r="Q536" s="65"/>
      <c r="R536" s="65"/>
      <c r="S536" s="65"/>
      <c r="T536" s="66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T536" s="18" t="s">
        <v>138</v>
      </c>
      <c r="AU536" s="18" t="s">
        <v>136</v>
      </c>
    </row>
    <row r="537" spans="2:51" s="14" customFormat="1" ht="12">
      <c r="B537" s="199"/>
      <c r="C537" s="200"/>
      <c r="D537" s="190" t="s">
        <v>140</v>
      </c>
      <c r="E537" s="201" t="s">
        <v>19</v>
      </c>
      <c r="F537" s="202" t="s">
        <v>626</v>
      </c>
      <c r="G537" s="200"/>
      <c r="H537" s="203">
        <v>4</v>
      </c>
      <c r="I537" s="204"/>
      <c r="J537" s="200"/>
      <c r="K537" s="200"/>
      <c r="L537" s="205"/>
      <c r="M537" s="206"/>
      <c r="N537" s="207"/>
      <c r="O537" s="207"/>
      <c r="P537" s="207"/>
      <c r="Q537" s="207"/>
      <c r="R537" s="207"/>
      <c r="S537" s="207"/>
      <c r="T537" s="208"/>
      <c r="AT537" s="209" t="s">
        <v>140</v>
      </c>
      <c r="AU537" s="209" t="s">
        <v>136</v>
      </c>
      <c r="AV537" s="14" t="s">
        <v>136</v>
      </c>
      <c r="AW537" s="14" t="s">
        <v>32</v>
      </c>
      <c r="AX537" s="14" t="s">
        <v>70</v>
      </c>
      <c r="AY537" s="209" t="s">
        <v>128</v>
      </c>
    </row>
    <row r="538" spans="2:51" s="15" customFormat="1" ht="12">
      <c r="B538" s="210"/>
      <c r="C538" s="211"/>
      <c r="D538" s="190" t="s">
        <v>140</v>
      </c>
      <c r="E538" s="212" t="s">
        <v>19</v>
      </c>
      <c r="F538" s="213" t="s">
        <v>148</v>
      </c>
      <c r="G538" s="211"/>
      <c r="H538" s="214">
        <v>4</v>
      </c>
      <c r="I538" s="215"/>
      <c r="J538" s="211"/>
      <c r="K538" s="211"/>
      <c r="L538" s="216"/>
      <c r="M538" s="217"/>
      <c r="N538" s="218"/>
      <c r="O538" s="218"/>
      <c r="P538" s="218"/>
      <c r="Q538" s="218"/>
      <c r="R538" s="218"/>
      <c r="S538" s="218"/>
      <c r="T538" s="219"/>
      <c r="AT538" s="220" t="s">
        <v>140</v>
      </c>
      <c r="AU538" s="220" t="s">
        <v>136</v>
      </c>
      <c r="AV538" s="15" t="s">
        <v>135</v>
      </c>
      <c r="AW538" s="15" t="s">
        <v>32</v>
      </c>
      <c r="AX538" s="15" t="s">
        <v>78</v>
      </c>
      <c r="AY538" s="220" t="s">
        <v>128</v>
      </c>
    </row>
    <row r="539" spans="1:65" s="2" customFormat="1" ht="33" customHeight="1">
      <c r="A539" s="35"/>
      <c r="B539" s="36"/>
      <c r="C539" s="170" t="s">
        <v>627</v>
      </c>
      <c r="D539" s="170" t="s">
        <v>130</v>
      </c>
      <c r="E539" s="171" t="s">
        <v>628</v>
      </c>
      <c r="F539" s="172" t="s">
        <v>629</v>
      </c>
      <c r="G539" s="173" t="s">
        <v>236</v>
      </c>
      <c r="H539" s="174">
        <v>360</v>
      </c>
      <c r="I539" s="175"/>
      <c r="J539" s="176">
        <f>ROUND(I539*H539,2)</f>
        <v>0</v>
      </c>
      <c r="K539" s="172" t="s">
        <v>134</v>
      </c>
      <c r="L539" s="40"/>
      <c r="M539" s="177" t="s">
        <v>19</v>
      </c>
      <c r="N539" s="178" t="s">
        <v>42</v>
      </c>
      <c r="O539" s="65"/>
      <c r="P539" s="179">
        <f>O539*H539</f>
        <v>0</v>
      </c>
      <c r="Q539" s="179">
        <v>0</v>
      </c>
      <c r="R539" s="179">
        <f>Q539*H539</f>
        <v>0</v>
      </c>
      <c r="S539" s="179">
        <v>0</v>
      </c>
      <c r="T539" s="180">
        <f>S539*H539</f>
        <v>0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181" t="s">
        <v>135</v>
      </c>
      <c r="AT539" s="181" t="s">
        <v>130</v>
      </c>
      <c r="AU539" s="181" t="s">
        <v>136</v>
      </c>
      <c r="AY539" s="18" t="s">
        <v>128</v>
      </c>
      <c r="BE539" s="182">
        <f>IF(N539="základní",J539,0)</f>
        <v>0</v>
      </c>
      <c r="BF539" s="182">
        <f>IF(N539="snížená",J539,0)</f>
        <v>0</v>
      </c>
      <c r="BG539" s="182">
        <f>IF(N539="zákl. přenesená",J539,0)</f>
        <v>0</v>
      </c>
      <c r="BH539" s="182">
        <f>IF(N539="sníž. přenesená",J539,0)</f>
        <v>0</v>
      </c>
      <c r="BI539" s="182">
        <f>IF(N539="nulová",J539,0)</f>
        <v>0</v>
      </c>
      <c r="BJ539" s="18" t="s">
        <v>136</v>
      </c>
      <c r="BK539" s="182">
        <f>ROUND(I539*H539,2)</f>
        <v>0</v>
      </c>
      <c r="BL539" s="18" t="s">
        <v>135</v>
      </c>
      <c r="BM539" s="181" t="s">
        <v>630</v>
      </c>
    </row>
    <row r="540" spans="1:47" s="2" customFormat="1" ht="12">
      <c r="A540" s="35"/>
      <c r="B540" s="36"/>
      <c r="C540" s="37"/>
      <c r="D540" s="183" t="s">
        <v>138</v>
      </c>
      <c r="E540" s="37"/>
      <c r="F540" s="184" t="s">
        <v>631</v>
      </c>
      <c r="G540" s="37"/>
      <c r="H540" s="37"/>
      <c r="I540" s="185"/>
      <c r="J540" s="37"/>
      <c r="K540" s="37"/>
      <c r="L540" s="40"/>
      <c r="M540" s="186"/>
      <c r="N540" s="187"/>
      <c r="O540" s="65"/>
      <c r="P540" s="65"/>
      <c r="Q540" s="65"/>
      <c r="R540" s="65"/>
      <c r="S540" s="65"/>
      <c r="T540" s="66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T540" s="18" t="s">
        <v>138</v>
      </c>
      <c r="AU540" s="18" t="s">
        <v>136</v>
      </c>
    </row>
    <row r="541" spans="2:51" s="14" customFormat="1" ht="12">
      <c r="B541" s="199"/>
      <c r="C541" s="200"/>
      <c r="D541" s="190" t="s">
        <v>140</v>
      </c>
      <c r="E541" s="201" t="s">
        <v>19</v>
      </c>
      <c r="F541" s="202" t="s">
        <v>632</v>
      </c>
      <c r="G541" s="200"/>
      <c r="H541" s="203">
        <v>360</v>
      </c>
      <c r="I541" s="204"/>
      <c r="J541" s="200"/>
      <c r="K541" s="200"/>
      <c r="L541" s="205"/>
      <c r="M541" s="206"/>
      <c r="N541" s="207"/>
      <c r="O541" s="207"/>
      <c r="P541" s="207"/>
      <c r="Q541" s="207"/>
      <c r="R541" s="207"/>
      <c r="S541" s="207"/>
      <c r="T541" s="208"/>
      <c r="AT541" s="209" t="s">
        <v>140</v>
      </c>
      <c r="AU541" s="209" t="s">
        <v>136</v>
      </c>
      <c r="AV541" s="14" t="s">
        <v>136</v>
      </c>
      <c r="AW541" s="14" t="s">
        <v>32</v>
      </c>
      <c r="AX541" s="14" t="s">
        <v>70</v>
      </c>
      <c r="AY541" s="209" t="s">
        <v>128</v>
      </c>
    </row>
    <row r="542" spans="2:51" s="15" customFormat="1" ht="12">
      <c r="B542" s="210"/>
      <c r="C542" s="211"/>
      <c r="D542" s="190" t="s">
        <v>140</v>
      </c>
      <c r="E542" s="212" t="s">
        <v>19</v>
      </c>
      <c r="F542" s="213" t="s">
        <v>148</v>
      </c>
      <c r="G542" s="211"/>
      <c r="H542" s="214">
        <v>360</v>
      </c>
      <c r="I542" s="215"/>
      <c r="J542" s="211"/>
      <c r="K542" s="211"/>
      <c r="L542" s="216"/>
      <c r="M542" s="217"/>
      <c r="N542" s="218"/>
      <c r="O542" s="218"/>
      <c r="P542" s="218"/>
      <c r="Q542" s="218"/>
      <c r="R542" s="218"/>
      <c r="S542" s="218"/>
      <c r="T542" s="219"/>
      <c r="AT542" s="220" t="s">
        <v>140</v>
      </c>
      <c r="AU542" s="220" t="s">
        <v>136</v>
      </c>
      <c r="AV542" s="15" t="s">
        <v>135</v>
      </c>
      <c r="AW542" s="15" t="s">
        <v>32</v>
      </c>
      <c r="AX542" s="15" t="s">
        <v>78</v>
      </c>
      <c r="AY542" s="220" t="s">
        <v>128</v>
      </c>
    </row>
    <row r="543" spans="1:65" s="2" customFormat="1" ht="33" customHeight="1">
      <c r="A543" s="35"/>
      <c r="B543" s="36"/>
      <c r="C543" s="170" t="s">
        <v>633</v>
      </c>
      <c r="D543" s="170" t="s">
        <v>130</v>
      </c>
      <c r="E543" s="171" t="s">
        <v>634</v>
      </c>
      <c r="F543" s="172" t="s">
        <v>635</v>
      </c>
      <c r="G543" s="173" t="s">
        <v>236</v>
      </c>
      <c r="H543" s="174">
        <v>4</v>
      </c>
      <c r="I543" s="175"/>
      <c r="J543" s="176">
        <f>ROUND(I543*H543,2)</f>
        <v>0</v>
      </c>
      <c r="K543" s="172" t="s">
        <v>134</v>
      </c>
      <c r="L543" s="40"/>
      <c r="M543" s="177" t="s">
        <v>19</v>
      </c>
      <c r="N543" s="178" t="s">
        <v>42</v>
      </c>
      <c r="O543" s="65"/>
      <c r="P543" s="179">
        <f>O543*H543</f>
        <v>0</v>
      </c>
      <c r="Q543" s="179">
        <v>0</v>
      </c>
      <c r="R543" s="179">
        <f>Q543*H543</f>
        <v>0</v>
      </c>
      <c r="S543" s="179">
        <v>0</v>
      </c>
      <c r="T543" s="180">
        <f>S543*H543</f>
        <v>0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181" t="s">
        <v>135</v>
      </c>
      <c r="AT543" s="181" t="s">
        <v>130</v>
      </c>
      <c r="AU543" s="181" t="s">
        <v>136</v>
      </c>
      <c r="AY543" s="18" t="s">
        <v>128</v>
      </c>
      <c r="BE543" s="182">
        <f>IF(N543="základní",J543,0)</f>
        <v>0</v>
      </c>
      <c r="BF543" s="182">
        <f>IF(N543="snížená",J543,0)</f>
        <v>0</v>
      </c>
      <c r="BG543" s="182">
        <f>IF(N543="zákl. přenesená",J543,0)</f>
        <v>0</v>
      </c>
      <c r="BH543" s="182">
        <f>IF(N543="sníž. přenesená",J543,0)</f>
        <v>0</v>
      </c>
      <c r="BI543" s="182">
        <f>IF(N543="nulová",J543,0)</f>
        <v>0</v>
      </c>
      <c r="BJ543" s="18" t="s">
        <v>136</v>
      </c>
      <c r="BK543" s="182">
        <f>ROUND(I543*H543,2)</f>
        <v>0</v>
      </c>
      <c r="BL543" s="18" t="s">
        <v>135</v>
      </c>
      <c r="BM543" s="181" t="s">
        <v>636</v>
      </c>
    </row>
    <row r="544" spans="1:47" s="2" customFormat="1" ht="12">
      <c r="A544" s="35"/>
      <c r="B544" s="36"/>
      <c r="C544" s="37"/>
      <c r="D544" s="183" t="s">
        <v>138</v>
      </c>
      <c r="E544" s="37"/>
      <c r="F544" s="184" t="s">
        <v>637</v>
      </c>
      <c r="G544" s="37"/>
      <c r="H544" s="37"/>
      <c r="I544" s="185"/>
      <c r="J544" s="37"/>
      <c r="K544" s="37"/>
      <c r="L544" s="40"/>
      <c r="M544" s="186"/>
      <c r="N544" s="187"/>
      <c r="O544" s="65"/>
      <c r="P544" s="65"/>
      <c r="Q544" s="65"/>
      <c r="R544" s="65"/>
      <c r="S544" s="65"/>
      <c r="T544" s="66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T544" s="18" t="s">
        <v>138</v>
      </c>
      <c r="AU544" s="18" t="s">
        <v>136</v>
      </c>
    </row>
    <row r="545" spans="1:65" s="2" customFormat="1" ht="24.2" customHeight="1">
      <c r="A545" s="35"/>
      <c r="B545" s="36"/>
      <c r="C545" s="170" t="s">
        <v>638</v>
      </c>
      <c r="D545" s="170" t="s">
        <v>130</v>
      </c>
      <c r="E545" s="171" t="s">
        <v>639</v>
      </c>
      <c r="F545" s="172" t="s">
        <v>640</v>
      </c>
      <c r="G545" s="173" t="s">
        <v>218</v>
      </c>
      <c r="H545" s="174">
        <v>27.075</v>
      </c>
      <c r="I545" s="175"/>
      <c r="J545" s="176">
        <f>ROUND(I545*H545,2)</f>
        <v>0</v>
      </c>
      <c r="K545" s="172" t="s">
        <v>19</v>
      </c>
      <c r="L545" s="40"/>
      <c r="M545" s="177" t="s">
        <v>19</v>
      </c>
      <c r="N545" s="178" t="s">
        <v>42</v>
      </c>
      <c r="O545" s="65"/>
      <c r="P545" s="179">
        <f>O545*H545</f>
        <v>0</v>
      </c>
      <c r="Q545" s="179">
        <v>0</v>
      </c>
      <c r="R545" s="179">
        <f>Q545*H545</f>
        <v>0</v>
      </c>
      <c r="S545" s="179">
        <v>0</v>
      </c>
      <c r="T545" s="180">
        <f>S545*H545</f>
        <v>0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181" t="s">
        <v>135</v>
      </c>
      <c r="AT545" s="181" t="s">
        <v>130</v>
      </c>
      <c r="AU545" s="181" t="s">
        <v>136</v>
      </c>
      <c r="AY545" s="18" t="s">
        <v>128</v>
      </c>
      <c r="BE545" s="182">
        <f>IF(N545="základní",J545,0)</f>
        <v>0</v>
      </c>
      <c r="BF545" s="182">
        <f>IF(N545="snížená",J545,0)</f>
        <v>0</v>
      </c>
      <c r="BG545" s="182">
        <f>IF(N545="zákl. přenesená",J545,0)</f>
        <v>0</v>
      </c>
      <c r="BH545" s="182">
        <f>IF(N545="sníž. přenesená",J545,0)</f>
        <v>0</v>
      </c>
      <c r="BI545" s="182">
        <f>IF(N545="nulová",J545,0)</f>
        <v>0</v>
      </c>
      <c r="BJ545" s="18" t="s">
        <v>136</v>
      </c>
      <c r="BK545" s="182">
        <f>ROUND(I545*H545,2)</f>
        <v>0</v>
      </c>
      <c r="BL545" s="18" t="s">
        <v>135</v>
      </c>
      <c r="BM545" s="181" t="s">
        <v>641</v>
      </c>
    </row>
    <row r="546" spans="2:51" s="14" customFormat="1" ht="12">
      <c r="B546" s="199"/>
      <c r="C546" s="200"/>
      <c r="D546" s="190" t="s">
        <v>140</v>
      </c>
      <c r="E546" s="201" t="s">
        <v>19</v>
      </c>
      <c r="F546" s="202" t="s">
        <v>642</v>
      </c>
      <c r="G546" s="200"/>
      <c r="H546" s="203">
        <v>27.075</v>
      </c>
      <c r="I546" s="204"/>
      <c r="J546" s="200"/>
      <c r="K546" s="200"/>
      <c r="L546" s="205"/>
      <c r="M546" s="206"/>
      <c r="N546" s="207"/>
      <c r="O546" s="207"/>
      <c r="P546" s="207"/>
      <c r="Q546" s="207"/>
      <c r="R546" s="207"/>
      <c r="S546" s="207"/>
      <c r="T546" s="208"/>
      <c r="AT546" s="209" t="s">
        <v>140</v>
      </c>
      <c r="AU546" s="209" t="s">
        <v>136</v>
      </c>
      <c r="AV546" s="14" t="s">
        <v>136</v>
      </c>
      <c r="AW546" s="14" t="s">
        <v>32</v>
      </c>
      <c r="AX546" s="14" t="s">
        <v>70</v>
      </c>
      <c r="AY546" s="209" t="s">
        <v>128</v>
      </c>
    </row>
    <row r="547" spans="2:51" s="15" customFormat="1" ht="12">
      <c r="B547" s="210"/>
      <c r="C547" s="211"/>
      <c r="D547" s="190" t="s">
        <v>140</v>
      </c>
      <c r="E547" s="212" t="s">
        <v>19</v>
      </c>
      <c r="F547" s="213" t="s">
        <v>148</v>
      </c>
      <c r="G547" s="211"/>
      <c r="H547" s="214">
        <v>27.075</v>
      </c>
      <c r="I547" s="215"/>
      <c r="J547" s="211"/>
      <c r="K547" s="211"/>
      <c r="L547" s="216"/>
      <c r="M547" s="217"/>
      <c r="N547" s="218"/>
      <c r="O547" s="218"/>
      <c r="P547" s="218"/>
      <c r="Q547" s="218"/>
      <c r="R547" s="218"/>
      <c r="S547" s="218"/>
      <c r="T547" s="219"/>
      <c r="AT547" s="220" t="s">
        <v>140</v>
      </c>
      <c r="AU547" s="220" t="s">
        <v>136</v>
      </c>
      <c r="AV547" s="15" t="s">
        <v>135</v>
      </c>
      <c r="AW547" s="15" t="s">
        <v>32</v>
      </c>
      <c r="AX547" s="15" t="s">
        <v>78</v>
      </c>
      <c r="AY547" s="220" t="s">
        <v>128</v>
      </c>
    </row>
    <row r="548" spans="1:65" s="2" customFormat="1" ht="37.9" customHeight="1">
      <c r="A548" s="35"/>
      <c r="B548" s="36"/>
      <c r="C548" s="170" t="s">
        <v>643</v>
      </c>
      <c r="D548" s="170" t="s">
        <v>130</v>
      </c>
      <c r="E548" s="171" t="s">
        <v>644</v>
      </c>
      <c r="F548" s="172" t="s">
        <v>645</v>
      </c>
      <c r="G548" s="173" t="s">
        <v>218</v>
      </c>
      <c r="H548" s="174">
        <v>100</v>
      </c>
      <c r="I548" s="175"/>
      <c r="J548" s="176">
        <f>ROUND(I548*H548,2)</f>
        <v>0</v>
      </c>
      <c r="K548" s="172" t="s">
        <v>134</v>
      </c>
      <c r="L548" s="40"/>
      <c r="M548" s="177" t="s">
        <v>19</v>
      </c>
      <c r="N548" s="178" t="s">
        <v>42</v>
      </c>
      <c r="O548" s="65"/>
      <c r="P548" s="179">
        <f>O548*H548</f>
        <v>0</v>
      </c>
      <c r="Q548" s="179">
        <v>4E-05</v>
      </c>
      <c r="R548" s="179">
        <f>Q548*H548</f>
        <v>0.004</v>
      </c>
      <c r="S548" s="179">
        <v>0</v>
      </c>
      <c r="T548" s="180">
        <f>S548*H548</f>
        <v>0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181" t="s">
        <v>135</v>
      </c>
      <c r="AT548" s="181" t="s">
        <v>130</v>
      </c>
      <c r="AU548" s="181" t="s">
        <v>136</v>
      </c>
      <c r="AY548" s="18" t="s">
        <v>128</v>
      </c>
      <c r="BE548" s="182">
        <f>IF(N548="základní",J548,0)</f>
        <v>0</v>
      </c>
      <c r="BF548" s="182">
        <f>IF(N548="snížená",J548,0)</f>
        <v>0</v>
      </c>
      <c r="BG548" s="182">
        <f>IF(N548="zákl. přenesená",J548,0)</f>
        <v>0</v>
      </c>
      <c r="BH548" s="182">
        <f>IF(N548="sníž. přenesená",J548,0)</f>
        <v>0</v>
      </c>
      <c r="BI548" s="182">
        <f>IF(N548="nulová",J548,0)</f>
        <v>0</v>
      </c>
      <c r="BJ548" s="18" t="s">
        <v>136</v>
      </c>
      <c r="BK548" s="182">
        <f>ROUND(I548*H548,2)</f>
        <v>0</v>
      </c>
      <c r="BL548" s="18" t="s">
        <v>135</v>
      </c>
      <c r="BM548" s="181" t="s">
        <v>646</v>
      </c>
    </row>
    <row r="549" spans="1:47" s="2" customFormat="1" ht="12">
      <c r="A549" s="35"/>
      <c r="B549" s="36"/>
      <c r="C549" s="37"/>
      <c r="D549" s="183" t="s">
        <v>138</v>
      </c>
      <c r="E549" s="37"/>
      <c r="F549" s="184" t="s">
        <v>647</v>
      </c>
      <c r="G549" s="37"/>
      <c r="H549" s="37"/>
      <c r="I549" s="185"/>
      <c r="J549" s="37"/>
      <c r="K549" s="37"/>
      <c r="L549" s="40"/>
      <c r="M549" s="186"/>
      <c r="N549" s="187"/>
      <c r="O549" s="65"/>
      <c r="P549" s="65"/>
      <c r="Q549" s="65"/>
      <c r="R549" s="65"/>
      <c r="S549" s="65"/>
      <c r="T549" s="66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T549" s="18" t="s">
        <v>138</v>
      </c>
      <c r="AU549" s="18" t="s">
        <v>136</v>
      </c>
    </row>
    <row r="550" spans="2:51" s="13" customFormat="1" ht="22.5">
      <c r="B550" s="188"/>
      <c r="C550" s="189"/>
      <c r="D550" s="190" t="s">
        <v>140</v>
      </c>
      <c r="E550" s="191" t="s">
        <v>19</v>
      </c>
      <c r="F550" s="192" t="s">
        <v>648</v>
      </c>
      <c r="G550" s="189"/>
      <c r="H550" s="191" t="s">
        <v>19</v>
      </c>
      <c r="I550" s="193"/>
      <c r="J550" s="189"/>
      <c r="K550" s="189"/>
      <c r="L550" s="194"/>
      <c r="M550" s="195"/>
      <c r="N550" s="196"/>
      <c r="O550" s="196"/>
      <c r="P550" s="196"/>
      <c r="Q550" s="196"/>
      <c r="R550" s="196"/>
      <c r="S550" s="196"/>
      <c r="T550" s="197"/>
      <c r="AT550" s="198" t="s">
        <v>140</v>
      </c>
      <c r="AU550" s="198" t="s">
        <v>136</v>
      </c>
      <c r="AV550" s="13" t="s">
        <v>78</v>
      </c>
      <c r="AW550" s="13" t="s">
        <v>32</v>
      </c>
      <c r="AX550" s="13" t="s">
        <v>70</v>
      </c>
      <c r="AY550" s="198" t="s">
        <v>128</v>
      </c>
    </row>
    <row r="551" spans="2:51" s="14" customFormat="1" ht="12">
      <c r="B551" s="199"/>
      <c r="C551" s="200"/>
      <c r="D551" s="190" t="s">
        <v>140</v>
      </c>
      <c r="E551" s="201" t="s">
        <v>19</v>
      </c>
      <c r="F551" s="202" t="s">
        <v>649</v>
      </c>
      <c r="G551" s="200"/>
      <c r="H551" s="203">
        <v>100</v>
      </c>
      <c r="I551" s="204"/>
      <c r="J551" s="200"/>
      <c r="K551" s="200"/>
      <c r="L551" s="205"/>
      <c r="M551" s="206"/>
      <c r="N551" s="207"/>
      <c r="O551" s="207"/>
      <c r="P551" s="207"/>
      <c r="Q551" s="207"/>
      <c r="R551" s="207"/>
      <c r="S551" s="207"/>
      <c r="T551" s="208"/>
      <c r="AT551" s="209" t="s">
        <v>140</v>
      </c>
      <c r="AU551" s="209" t="s">
        <v>136</v>
      </c>
      <c r="AV551" s="14" t="s">
        <v>136</v>
      </c>
      <c r="AW551" s="14" t="s">
        <v>32</v>
      </c>
      <c r="AX551" s="14" t="s">
        <v>70</v>
      </c>
      <c r="AY551" s="209" t="s">
        <v>128</v>
      </c>
    </row>
    <row r="552" spans="2:51" s="15" customFormat="1" ht="12">
      <c r="B552" s="210"/>
      <c r="C552" s="211"/>
      <c r="D552" s="190" t="s">
        <v>140</v>
      </c>
      <c r="E552" s="212" t="s">
        <v>19</v>
      </c>
      <c r="F552" s="213" t="s">
        <v>148</v>
      </c>
      <c r="G552" s="211"/>
      <c r="H552" s="214">
        <v>100</v>
      </c>
      <c r="I552" s="215"/>
      <c r="J552" s="211"/>
      <c r="K552" s="211"/>
      <c r="L552" s="216"/>
      <c r="M552" s="217"/>
      <c r="N552" s="218"/>
      <c r="O552" s="218"/>
      <c r="P552" s="218"/>
      <c r="Q552" s="218"/>
      <c r="R552" s="218"/>
      <c r="S552" s="218"/>
      <c r="T552" s="219"/>
      <c r="AT552" s="220" t="s">
        <v>140</v>
      </c>
      <c r="AU552" s="220" t="s">
        <v>136</v>
      </c>
      <c r="AV552" s="15" t="s">
        <v>135</v>
      </c>
      <c r="AW552" s="15" t="s">
        <v>32</v>
      </c>
      <c r="AX552" s="15" t="s">
        <v>78</v>
      </c>
      <c r="AY552" s="220" t="s">
        <v>128</v>
      </c>
    </row>
    <row r="553" spans="1:65" s="2" customFormat="1" ht="37.9" customHeight="1">
      <c r="A553" s="35"/>
      <c r="B553" s="36"/>
      <c r="C553" s="170" t="s">
        <v>650</v>
      </c>
      <c r="D553" s="170" t="s">
        <v>130</v>
      </c>
      <c r="E553" s="171" t="s">
        <v>651</v>
      </c>
      <c r="F553" s="172" t="s">
        <v>652</v>
      </c>
      <c r="G553" s="173" t="s">
        <v>653</v>
      </c>
      <c r="H553" s="174">
        <v>1</v>
      </c>
      <c r="I553" s="175"/>
      <c r="J553" s="176">
        <f>ROUND(I553*H553,2)</f>
        <v>0</v>
      </c>
      <c r="K553" s="172" t="s">
        <v>19</v>
      </c>
      <c r="L553" s="40"/>
      <c r="M553" s="177" t="s">
        <v>19</v>
      </c>
      <c r="N553" s="178" t="s">
        <v>42</v>
      </c>
      <c r="O553" s="65"/>
      <c r="P553" s="179">
        <f>O553*H553</f>
        <v>0</v>
      </c>
      <c r="Q553" s="179">
        <v>0</v>
      </c>
      <c r="R553" s="179">
        <f>Q553*H553</f>
        <v>0</v>
      </c>
      <c r="S553" s="179">
        <v>0</v>
      </c>
      <c r="T553" s="180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181" t="s">
        <v>135</v>
      </c>
      <c r="AT553" s="181" t="s">
        <v>130</v>
      </c>
      <c r="AU553" s="181" t="s">
        <v>136</v>
      </c>
      <c r="AY553" s="18" t="s">
        <v>128</v>
      </c>
      <c r="BE553" s="182">
        <f>IF(N553="základní",J553,0)</f>
        <v>0</v>
      </c>
      <c r="BF553" s="182">
        <f>IF(N553="snížená",J553,0)</f>
        <v>0</v>
      </c>
      <c r="BG553" s="182">
        <f>IF(N553="zákl. přenesená",J553,0)</f>
        <v>0</v>
      </c>
      <c r="BH553" s="182">
        <f>IF(N553="sníž. přenesená",J553,0)</f>
        <v>0</v>
      </c>
      <c r="BI553" s="182">
        <f>IF(N553="nulová",J553,0)</f>
        <v>0</v>
      </c>
      <c r="BJ553" s="18" t="s">
        <v>136</v>
      </c>
      <c r="BK553" s="182">
        <f>ROUND(I553*H553,2)</f>
        <v>0</v>
      </c>
      <c r="BL553" s="18" t="s">
        <v>135</v>
      </c>
      <c r="BM553" s="181" t="s">
        <v>654</v>
      </c>
    </row>
    <row r="554" spans="1:65" s="2" customFormat="1" ht="24.2" customHeight="1">
      <c r="A554" s="35"/>
      <c r="B554" s="36"/>
      <c r="C554" s="170" t="s">
        <v>655</v>
      </c>
      <c r="D554" s="170" t="s">
        <v>130</v>
      </c>
      <c r="E554" s="171" t="s">
        <v>656</v>
      </c>
      <c r="F554" s="172" t="s">
        <v>657</v>
      </c>
      <c r="G554" s="173" t="s">
        <v>218</v>
      </c>
      <c r="H554" s="174">
        <v>3.695</v>
      </c>
      <c r="I554" s="175"/>
      <c r="J554" s="176">
        <f>ROUND(I554*H554,2)</f>
        <v>0</v>
      </c>
      <c r="K554" s="172" t="s">
        <v>134</v>
      </c>
      <c r="L554" s="40"/>
      <c r="M554" s="177" t="s">
        <v>19</v>
      </c>
      <c r="N554" s="178" t="s">
        <v>42</v>
      </c>
      <c r="O554" s="65"/>
      <c r="P554" s="179">
        <f>O554*H554</f>
        <v>0</v>
      </c>
      <c r="Q554" s="179">
        <v>0</v>
      </c>
      <c r="R554" s="179">
        <f>Q554*H554</f>
        <v>0</v>
      </c>
      <c r="S554" s="179">
        <v>0.082</v>
      </c>
      <c r="T554" s="180">
        <f>S554*H554</f>
        <v>0.30299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181" t="s">
        <v>135</v>
      </c>
      <c r="AT554" s="181" t="s">
        <v>130</v>
      </c>
      <c r="AU554" s="181" t="s">
        <v>136</v>
      </c>
      <c r="AY554" s="18" t="s">
        <v>128</v>
      </c>
      <c r="BE554" s="182">
        <f>IF(N554="základní",J554,0)</f>
        <v>0</v>
      </c>
      <c r="BF554" s="182">
        <f>IF(N554="snížená",J554,0)</f>
        <v>0</v>
      </c>
      <c r="BG554" s="182">
        <f>IF(N554="zákl. přenesená",J554,0)</f>
        <v>0</v>
      </c>
      <c r="BH554" s="182">
        <f>IF(N554="sníž. přenesená",J554,0)</f>
        <v>0</v>
      </c>
      <c r="BI554" s="182">
        <f>IF(N554="nulová",J554,0)</f>
        <v>0</v>
      </c>
      <c r="BJ554" s="18" t="s">
        <v>136</v>
      </c>
      <c r="BK554" s="182">
        <f>ROUND(I554*H554,2)</f>
        <v>0</v>
      </c>
      <c r="BL554" s="18" t="s">
        <v>135</v>
      </c>
      <c r="BM554" s="181" t="s">
        <v>658</v>
      </c>
    </row>
    <row r="555" spans="1:47" s="2" customFormat="1" ht="12">
      <c r="A555" s="35"/>
      <c r="B555" s="36"/>
      <c r="C555" s="37"/>
      <c r="D555" s="183" t="s">
        <v>138</v>
      </c>
      <c r="E555" s="37"/>
      <c r="F555" s="184" t="s">
        <v>659</v>
      </c>
      <c r="G555" s="37"/>
      <c r="H555" s="37"/>
      <c r="I555" s="185"/>
      <c r="J555" s="37"/>
      <c r="K555" s="37"/>
      <c r="L555" s="40"/>
      <c r="M555" s="186"/>
      <c r="N555" s="187"/>
      <c r="O555" s="65"/>
      <c r="P555" s="65"/>
      <c r="Q555" s="65"/>
      <c r="R555" s="65"/>
      <c r="S555" s="65"/>
      <c r="T555" s="66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T555" s="18" t="s">
        <v>138</v>
      </c>
      <c r="AU555" s="18" t="s">
        <v>136</v>
      </c>
    </row>
    <row r="556" spans="2:51" s="14" customFormat="1" ht="12">
      <c r="B556" s="199"/>
      <c r="C556" s="200"/>
      <c r="D556" s="190" t="s">
        <v>140</v>
      </c>
      <c r="E556" s="201" t="s">
        <v>19</v>
      </c>
      <c r="F556" s="202" t="s">
        <v>660</v>
      </c>
      <c r="G556" s="200"/>
      <c r="H556" s="203">
        <v>3.695</v>
      </c>
      <c r="I556" s="204"/>
      <c r="J556" s="200"/>
      <c r="K556" s="200"/>
      <c r="L556" s="205"/>
      <c r="M556" s="206"/>
      <c r="N556" s="207"/>
      <c r="O556" s="207"/>
      <c r="P556" s="207"/>
      <c r="Q556" s="207"/>
      <c r="R556" s="207"/>
      <c r="S556" s="207"/>
      <c r="T556" s="208"/>
      <c r="AT556" s="209" t="s">
        <v>140</v>
      </c>
      <c r="AU556" s="209" t="s">
        <v>136</v>
      </c>
      <c r="AV556" s="14" t="s">
        <v>136</v>
      </c>
      <c r="AW556" s="14" t="s">
        <v>32</v>
      </c>
      <c r="AX556" s="14" t="s">
        <v>70</v>
      </c>
      <c r="AY556" s="209" t="s">
        <v>128</v>
      </c>
    </row>
    <row r="557" spans="2:51" s="15" customFormat="1" ht="12">
      <c r="B557" s="210"/>
      <c r="C557" s="211"/>
      <c r="D557" s="190" t="s">
        <v>140</v>
      </c>
      <c r="E557" s="212" t="s">
        <v>19</v>
      </c>
      <c r="F557" s="213" t="s">
        <v>148</v>
      </c>
      <c r="G557" s="211"/>
      <c r="H557" s="214">
        <v>3.695</v>
      </c>
      <c r="I557" s="215"/>
      <c r="J557" s="211"/>
      <c r="K557" s="211"/>
      <c r="L557" s="216"/>
      <c r="M557" s="217"/>
      <c r="N557" s="218"/>
      <c r="O557" s="218"/>
      <c r="P557" s="218"/>
      <c r="Q557" s="218"/>
      <c r="R557" s="218"/>
      <c r="S557" s="218"/>
      <c r="T557" s="219"/>
      <c r="AT557" s="220" t="s">
        <v>140</v>
      </c>
      <c r="AU557" s="220" t="s">
        <v>136</v>
      </c>
      <c r="AV557" s="15" t="s">
        <v>135</v>
      </c>
      <c r="AW557" s="15" t="s">
        <v>32</v>
      </c>
      <c r="AX557" s="15" t="s">
        <v>78</v>
      </c>
      <c r="AY557" s="220" t="s">
        <v>128</v>
      </c>
    </row>
    <row r="558" spans="1:65" s="2" customFormat="1" ht="24.2" customHeight="1">
      <c r="A558" s="35"/>
      <c r="B558" s="36"/>
      <c r="C558" s="170" t="s">
        <v>661</v>
      </c>
      <c r="D558" s="170" t="s">
        <v>130</v>
      </c>
      <c r="E558" s="171" t="s">
        <v>662</v>
      </c>
      <c r="F558" s="172" t="s">
        <v>663</v>
      </c>
      <c r="G558" s="173" t="s">
        <v>133</v>
      </c>
      <c r="H558" s="174">
        <v>2.348</v>
      </c>
      <c r="I558" s="175"/>
      <c r="J558" s="176">
        <f>ROUND(I558*H558,2)</f>
        <v>0</v>
      </c>
      <c r="K558" s="172" t="s">
        <v>134</v>
      </c>
      <c r="L558" s="40"/>
      <c r="M558" s="177" t="s">
        <v>19</v>
      </c>
      <c r="N558" s="178" t="s">
        <v>42</v>
      </c>
      <c r="O558" s="65"/>
      <c r="P558" s="179">
        <f>O558*H558</f>
        <v>0</v>
      </c>
      <c r="Q558" s="179">
        <v>0</v>
      </c>
      <c r="R558" s="179">
        <f>Q558*H558</f>
        <v>0</v>
      </c>
      <c r="S558" s="179">
        <v>2.2</v>
      </c>
      <c r="T558" s="180">
        <f>S558*H558</f>
        <v>5.1656</v>
      </c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R558" s="181" t="s">
        <v>135</v>
      </c>
      <c r="AT558" s="181" t="s">
        <v>130</v>
      </c>
      <c r="AU558" s="181" t="s">
        <v>136</v>
      </c>
      <c r="AY558" s="18" t="s">
        <v>128</v>
      </c>
      <c r="BE558" s="182">
        <f>IF(N558="základní",J558,0)</f>
        <v>0</v>
      </c>
      <c r="BF558" s="182">
        <f>IF(N558="snížená",J558,0)</f>
        <v>0</v>
      </c>
      <c r="BG558" s="182">
        <f>IF(N558="zákl. přenesená",J558,0)</f>
        <v>0</v>
      </c>
      <c r="BH558" s="182">
        <f>IF(N558="sníž. přenesená",J558,0)</f>
        <v>0</v>
      </c>
      <c r="BI558" s="182">
        <f>IF(N558="nulová",J558,0)</f>
        <v>0</v>
      </c>
      <c r="BJ558" s="18" t="s">
        <v>136</v>
      </c>
      <c r="BK558" s="182">
        <f>ROUND(I558*H558,2)</f>
        <v>0</v>
      </c>
      <c r="BL558" s="18" t="s">
        <v>135</v>
      </c>
      <c r="BM558" s="181" t="s">
        <v>664</v>
      </c>
    </row>
    <row r="559" spans="1:47" s="2" customFormat="1" ht="12">
      <c r="A559" s="35"/>
      <c r="B559" s="36"/>
      <c r="C559" s="37"/>
      <c r="D559" s="183" t="s">
        <v>138</v>
      </c>
      <c r="E559" s="37"/>
      <c r="F559" s="184" t="s">
        <v>665</v>
      </c>
      <c r="G559" s="37"/>
      <c r="H559" s="37"/>
      <c r="I559" s="185"/>
      <c r="J559" s="37"/>
      <c r="K559" s="37"/>
      <c r="L559" s="40"/>
      <c r="M559" s="186"/>
      <c r="N559" s="187"/>
      <c r="O559" s="65"/>
      <c r="P559" s="65"/>
      <c r="Q559" s="65"/>
      <c r="R559" s="65"/>
      <c r="S559" s="65"/>
      <c r="T559" s="66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T559" s="18" t="s">
        <v>138</v>
      </c>
      <c r="AU559" s="18" t="s">
        <v>136</v>
      </c>
    </row>
    <row r="560" spans="2:51" s="13" customFormat="1" ht="12">
      <c r="B560" s="188"/>
      <c r="C560" s="189"/>
      <c r="D560" s="190" t="s">
        <v>140</v>
      </c>
      <c r="E560" s="191" t="s">
        <v>19</v>
      </c>
      <c r="F560" s="192" t="s">
        <v>666</v>
      </c>
      <c r="G560" s="189"/>
      <c r="H560" s="191" t="s">
        <v>19</v>
      </c>
      <c r="I560" s="193"/>
      <c r="J560" s="189"/>
      <c r="K560" s="189"/>
      <c r="L560" s="194"/>
      <c r="M560" s="195"/>
      <c r="N560" s="196"/>
      <c r="O560" s="196"/>
      <c r="P560" s="196"/>
      <c r="Q560" s="196"/>
      <c r="R560" s="196"/>
      <c r="S560" s="196"/>
      <c r="T560" s="197"/>
      <c r="AT560" s="198" t="s">
        <v>140</v>
      </c>
      <c r="AU560" s="198" t="s">
        <v>136</v>
      </c>
      <c r="AV560" s="13" t="s">
        <v>78</v>
      </c>
      <c r="AW560" s="13" t="s">
        <v>32</v>
      </c>
      <c r="AX560" s="13" t="s">
        <v>70</v>
      </c>
      <c r="AY560" s="198" t="s">
        <v>128</v>
      </c>
    </row>
    <row r="561" spans="2:51" s="13" customFormat="1" ht="12">
      <c r="B561" s="188"/>
      <c r="C561" s="189"/>
      <c r="D561" s="190" t="s">
        <v>140</v>
      </c>
      <c r="E561" s="191" t="s">
        <v>19</v>
      </c>
      <c r="F561" s="192" t="s">
        <v>142</v>
      </c>
      <c r="G561" s="189"/>
      <c r="H561" s="191" t="s">
        <v>19</v>
      </c>
      <c r="I561" s="193"/>
      <c r="J561" s="189"/>
      <c r="K561" s="189"/>
      <c r="L561" s="194"/>
      <c r="M561" s="195"/>
      <c r="N561" s="196"/>
      <c r="O561" s="196"/>
      <c r="P561" s="196"/>
      <c r="Q561" s="196"/>
      <c r="R561" s="196"/>
      <c r="S561" s="196"/>
      <c r="T561" s="197"/>
      <c r="AT561" s="198" t="s">
        <v>140</v>
      </c>
      <c r="AU561" s="198" t="s">
        <v>136</v>
      </c>
      <c r="AV561" s="13" t="s">
        <v>78</v>
      </c>
      <c r="AW561" s="13" t="s">
        <v>32</v>
      </c>
      <c r="AX561" s="13" t="s">
        <v>70</v>
      </c>
      <c r="AY561" s="198" t="s">
        <v>128</v>
      </c>
    </row>
    <row r="562" spans="2:51" s="14" customFormat="1" ht="12">
      <c r="B562" s="199"/>
      <c r="C562" s="200"/>
      <c r="D562" s="190" t="s">
        <v>140</v>
      </c>
      <c r="E562" s="201" t="s">
        <v>19</v>
      </c>
      <c r="F562" s="202" t="s">
        <v>667</v>
      </c>
      <c r="G562" s="200"/>
      <c r="H562" s="203">
        <v>0.7</v>
      </c>
      <c r="I562" s="204"/>
      <c r="J562" s="200"/>
      <c r="K562" s="200"/>
      <c r="L562" s="205"/>
      <c r="M562" s="206"/>
      <c r="N562" s="207"/>
      <c r="O562" s="207"/>
      <c r="P562" s="207"/>
      <c r="Q562" s="207"/>
      <c r="R562" s="207"/>
      <c r="S562" s="207"/>
      <c r="T562" s="208"/>
      <c r="AT562" s="209" t="s">
        <v>140</v>
      </c>
      <c r="AU562" s="209" t="s">
        <v>136</v>
      </c>
      <c r="AV562" s="14" t="s">
        <v>136</v>
      </c>
      <c r="AW562" s="14" t="s">
        <v>32</v>
      </c>
      <c r="AX562" s="14" t="s">
        <v>70</v>
      </c>
      <c r="AY562" s="209" t="s">
        <v>128</v>
      </c>
    </row>
    <row r="563" spans="2:51" s="13" customFormat="1" ht="12">
      <c r="B563" s="188"/>
      <c r="C563" s="189"/>
      <c r="D563" s="190" t="s">
        <v>140</v>
      </c>
      <c r="E563" s="191" t="s">
        <v>19</v>
      </c>
      <c r="F563" s="192" t="s">
        <v>144</v>
      </c>
      <c r="G563" s="189"/>
      <c r="H563" s="191" t="s">
        <v>19</v>
      </c>
      <c r="I563" s="193"/>
      <c r="J563" s="189"/>
      <c r="K563" s="189"/>
      <c r="L563" s="194"/>
      <c r="M563" s="195"/>
      <c r="N563" s="196"/>
      <c r="O563" s="196"/>
      <c r="P563" s="196"/>
      <c r="Q563" s="196"/>
      <c r="R563" s="196"/>
      <c r="S563" s="196"/>
      <c r="T563" s="197"/>
      <c r="AT563" s="198" t="s">
        <v>140</v>
      </c>
      <c r="AU563" s="198" t="s">
        <v>136</v>
      </c>
      <c r="AV563" s="13" t="s">
        <v>78</v>
      </c>
      <c r="AW563" s="13" t="s">
        <v>32</v>
      </c>
      <c r="AX563" s="13" t="s">
        <v>70</v>
      </c>
      <c r="AY563" s="198" t="s">
        <v>128</v>
      </c>
    </row>
    <row r="564" spans="2:51" s="14" customFormat="1" ht="12">
      <c r="B564" s="199"/>
      <c r="C564" s="200"/>
      <c r="D564" s="190" t="s">
        <v>140</v>
      </c>
      <c r="E564" s="201" t="s">
        <v>19</v>
      </c>
      <c r="F564" s="202" t="s">
        <v>668</v>
      </c>
      <c r="G564" s="200"/>
      <c r="H564" s="203">
        <v>0.691</v>
      </c>
      <c r="I564" s="204"/>
      <c r="J564" s="200"/>
      <c r="K564" s="200"/>
      <c r="L564" s="205"/>
      <c r="M564" s="206"/>
      <c r="N564" s="207"/>
      <c r="O564" s="207"/>
      <c r="P564" s="207"/>
      <c r="Q564" s="207"/>
      <c r="R564" s="207"/>
      <c r="S564" s="207"/>
      <c r="T564" s="208"/>
      <c r="AT564" s="209" t="s">
        <v>140</v>
      </c>
      <c r="AU564" s="209" t="s">
        <v>136</v>
      </c>
      <c r="AV564" s="14" t="s">
        <v>136</v>
      </c>
      <c r="AW564" s="14" t="s">
        <v>32</v>
      </c>
      <c r="AX564" s="14" t="s">
        <v>70</v>
      </c>
      <c r="AY564" s="209" t="s">
        <v>128</v>
      </c>
    </row>
    <row r="565" spans="2:51" s="13" customFormat="1" ht="12">
      <c r="B565" s="188"/>
      <c r="C565" s="189"/>
      <c r="D565" s="190" t="s">
        <v>140</v>
      </c>
      <c r="E565" s="191" t="s">
        <v>19</v>
      </c>
      <c r="F565" s="192" t="s">
        <v>146</v>
      </c>
      <c r="G565" s="189"/>
      <c r="H565" s="191" t="s">
        <v>19</v>
      </c>
      <c r="I565" s="193"/>
      <c r="J565" s="189"/>
      <c r="K565" s="189"/>
      <c r="L565" s="194"/>
      <c r="M565" s="195"/>
      <c r="N565" s="196"/>
      <c r="O565" s="196"/>
      <c r="P565" s="196"/>
      <c r="Q565" s="196"/>
      <c r="R565" s="196"/>
      <c r="S565" s="196"/>
      <c r="T565" s="197"/>
      <c r="AT565" s="198" t="s">
        <v>140</v>
      </c>
      <c r="AU565" s="198" t="s">
        <v>136</v>
      </c>
      <c r="AV565" s="13" t="s">
        <v>78</v>
      </c>
      <c r="AW565" s="13" t="s">
        <v>32</v>
      </c>
      <c r="AX565" s="13" t="s">
        <v>70</v>
      </c>
      <c r="AY565" s="198" t="s">
        <v>128</v>
      </c>
    </row>
    <row r="566" spans="2:51" s="14" customFormat="1" ht="12">
      <c r="B566" s="199"/>
      <c r="C566" s="200"/>
      <c r="D566" s="190" t="s">
        <v>140</v>
      </c>
      <c r="E566" s="201" t="s">
        <v>19</v>
      </c>
      <c r="F566" s="202" t="s">
        <v>669</v>
      </c>
      <c r="G566" s="200"/>
      <c r="H566" s="203">
        <v>0.957</v>
      </c>
      <c r="I566" s="204"/>
      <c r="J566" s="200"/>
      <c r="K566" s="200"/>
      <c r="L566" s="205"/>
      <c r="M566" s="206"/>
      <c r="N566" s="207"/>
      <c r="O566" s="207"/>
      <c r="P566" s="207"/>
      <c r="Q566" s="207"/>
      <c r="R566" s="207"/>
      <c r="S566" s="207"/>
      <c r="T566" s="208"/>
      <c r="AT566" s="209" t="s">
        <v>140</v>
      </c>
      <c r="AU566" s="209" t="s">
        <v>136</v>
      </c>
      <c r="AV566" s="14" t="s">
        <v>136</v>
      </c>
      <c r="AW566" s="14" t="s">
        <v>32</v>
      </c>
      <c r="AX566" s="14" t="s">
        <v>70</v>
      </c>
      <c r="AY566" s="209" t="s">
        <v>128</v>
      </c>
    </row>
    <row r="567" spans="2:51" s="15" customFormat="1" ht="12">
      <c r="B567" s="210"/>
      <c r="C567" s="211"/>
      <c r="D567" s="190" t="s">
        <v>140</v>
      </c>
      <c r="E567" s="212" t="s">
        <v>19</v>
      </c>
      <c r="F567" s="213" t="s">
        <v>148</v>
      </c>
      <c r="G567" s="211"/>
      <c r="H567" s="214">
        <v>2.348</v>
      </c>
      <c r="I567" s="215"/>
      <c r="J567" s="211"/>
      <c r="K567" s="211"/>
      <c r="L567" s="216"/>
      <c r="M567" s="217"/>
      <c r="N567" s="218"/>
      <c r="O567" s="218"/>
      <c r="P567" s="218"/>
      <c r="Q567" s="218"/>
      <c r="R567" s="218"/>
      <c r="S567" s="218"/>
      <c r="T567" s="219"/>
      <c r="AT567" s="220" t="s">
        <v>140</v>
      </c>
      <c r="AU567" s="220" t="s">
        <v>136</v>
      </c>
      <c r="AV567" s="15" t="s">
        <v>135</v>
      </c>
      <c r="AW567" s="15" t="s">
        <v>32</v>
      </c>
      <c r="AX567" s="15" t="s">
        <v>78</v>
      </c>
      <c r="AY567" s="220" t="s">
        <v>128</v>
      </c>
    </row>
    <row r="568" spans="1:65" s="2" customFormat="1" ht="49.15" customHeight="1">
      <c r="A568" s="35"/>
      <c r="B568" s="36"/>
      <c r="C568" s="170" t="s">
        <v>670</v>
      </c>
      <c r="D568" s="170" t="s">
        <v>130</v>
      </c>
      <c r="E568" s="171" t="s">
        <v>671</v>
      </c>
      <c r="F568" s="172" t="s">
        <v>672</v>
      </c>
      <c r="G568" s="173" t="s">
        <v>218</v>
      </c>
      <c r="H568" s="174">
        <v>46.415</v>
      </c>
      <c r="I568" s="175"/>
      <c r="J568" s="176">
        <f>ROUND(I568*H568,2)</f>
        <v>0</v>
      </c>
      <c r="K568" s="172" t="s">
        <v>134</v>
      </c>
      <c r="L568" s="40"/>
      <c r="M568" s="177" t="s">
        <v>19</v>
      </c>
      <c r="N568" s="178" t="s">
        <v>42</v>
      </c>
      <c r="O568" s="65"/>
      <c r="P568" s="179">
        <f>O568*H568</f>
        <v>0</v>
      </c>
      <c r="Q568" s="179">
        <v>0</v>
      </c>
      <c r="R568" s="179">
        <f>Q568*H568</f>
        <v>0</v>
      </c>
      <c r="S568" s="179">
        <v>0.055</v>
      </c>
      <c r="T568" s="180">
        <f>S568*H568</f>
        <v>2.552825</v>
      </c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R568" s="181" t="s">
        <v>293</v>
      </c>
      <c r="AT568" s="181" t="s">
        <v>130</v>
      </c>
      <c r="AU568" s="181" t="s">
        <v>136</v>
      </c>
      <c r="AY568" s="18" t="s">
        <v>128</v>
      </c>
      <c r="BE568" s="182">
        <f>IF(N568="základní",J568,0)</f>
        <v>0</v>
      </c>
      <c r="BF568" s="182">
        <f>IF(N568="snížená",J568,0)</f>
        <v>0</v>
      </c>
      <c r="BG568" s="182">
        <f>IF(N568="zákl. přenesená",J568,0)</f>
        <v>0</v>
      </c>
      <c r="BH568" s="182">
        <f>IF(N568="sníž. přenesená",J568,0)</f>
        <v>0</v>
      </c>
      <c r="BI568" s="182">
        <f>IF(N568="nulová",J568,0)</f>
        <v>0</v>
      </c>
      <c r="BJ568" s="18" t="s">
        <v>136</v>
      </c>
      <c r="BK568" s="182">
        <f>ROUND(I568*H568,2)</f>
        <v>0</v>
      </c>
      <c r="BL568" s="18" t="s">
        <v>293</v>
      </c>
      <c r="BM568" s="181" t="s">
        <v>673</v>
      </c>
    </row>
    <row r="569" spans="1:47" s="2" customFormat="1" ht="12">
      <c r="A569" s="35"/>
      <c r="B569" s="36"/>
      <c r="C569" s="37"/>
      <c r="D569" s="183" t="s">
        <v>138</v>
      </c>
      <c r="E569" s="37"/>
      <c r="F569" s="184" t="s">
        <v>674</v>
      </c>
      <c r="G569" s="37"/>
      <c r="H569" s="37"/>
      <c r="I569" s="185"/>
      <c r="J569" s="37"/>
      <c r="K569" s="37"/>
      <c r="L569" s="40"/>
      <c r="M569" s="186"/>
      <c r="N569" s="187"/>
      <c r="O569" s="65"/>
      <c r="P569" s="65"/>
      <c r="Q569" s="65"/>
      <c r="R569" s="65"/>
      <c r="S569" s="65"/>
      <c r="T569" s="66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T569" s="18" t="s">
        <v>138</v>
      </c>
      <c r="AU569" s="18" t="s">
        <v>136</v>
      </c>
    </row>
    <row r="570" spans="2:51" s="13" customFormat="1" ht="12">
      <c r="B570" s="188"/>
      <c r="C570" s="189"/>
      <c r="D570" s="190" t="s">
        <v>140</v>
      </c>
      <c r="E570" s="191" t="s">
        <v>19</v>
      </c>
      <c r="F570" s="192" t="s">
        <v>675</v>
      </c>
      <c r="G570" s="189"/>
      <c r="H570" s="191" t="s">
        <v>19</v>
      </c>
      <c r="I570" s="193"/>
      <c r="J570" s="189"/>
      <c r="K570" s="189"/>
      <c r="L570" s="194"/>
      <c r="M570" s="195"/>
      <c r="N570" s="196"/>
      <c r="O570" s="196"/>
      <c r="P570" s="196"/>
      <c r="Q570" s="196"/>
      <c r="R570" s="196"/>
      <c r="S570" s="196"/>
      <c r="T570" s="197"/>
      <c r="AT570" s="198" t="s">
        <v>140</v>
      </c>
      <c r="AU570" s="198" t="s">
        <v>136</v>
      </c>
      <c r="AV570" s="13" t="s">
        <v>78</v>
      </c>
      <c r="AW570" s="13" t="s">
        <v>32</v>
      </c>
      <c r="AX570" s="13" t="s">
        <v>70</v>
      </c>
      <c r="AY570" s="198" t="s">
        <v>128</v>
      </c>
    </row>
    <row r="571" spans="2:51" s="14" customFormat="1" ht="12">
      <c r="B571" s="199"/>
      <c r="C571" s="200"/>
      <c r="D571" s="190" t="s">
        <v>140</v>
      </c>
      <c r="E571" s="201" t="s">
        <v>19</v>
      </c>
      <c r="F571" s="202" t="s">
        <v>676</v>
      </c>
      <c r="G571" s="200"/>
      <c r="H571" s="203">
        <v>4.275</v>
      </c>
      <c r="I571" s="204"/>
      <c r="J571" s="200"/>
      <c r="K571" s="200"/>
      <c r="L571" s="205"/>
      <c r="M571" s="206"/>
      <c r="N571" s="207"/>
      <c r="O571" s="207"/>
      <c r="P571" s="207"/>
      <c r="Q571" s="207"/>
      <c r="R571" s="207"/>
      <c r="S571" s="207"/>
      <c r="T571" s="208"/>
      <c r="AT571" s="209" t="s">
        <v>140</v>
      </c>
      <c r="AU571" s="209" t="s">
        <v>136</v>
      </c>
      <c r="AV571" s="14" t="s">
        <v>136</v>
      </c>
      <c r="AW571" s="14" t="s">
        <v>32</v>
      </c>
      <c r="AX571" s="14" t="s">
        <v>70</v>
      </c>
      <c r="AY571" s="209" t="s">
        <v>128</v>
      </c>
    </row>
    <row r="572" spans="2:51" s="13" customFormat="1" ht="12">
      <c r="B572" s="188"/>
      <c r="C572" s="189"/>
      <c r="D572" s="190" t="s">
        <v>140</v>
      </c>
      <c r="E572" s="191" t="s">
        <v>19</v>
      </c>
      <c r="F572" s="192" t="s">
        <v>270</v>
      </c>
      <c r="G572" s="189"/>
      <c r="H572" s="191" t="s">
        <v>19</v>
      </c>
      <c r="I572" s="193"/>
      <c r="J572" s="189"/>
      <c r="K572" s="189"/>
      <c r="L572" s="194"/>
      <c r="M572" s="195"/>
      <c r="N572" s="196"/>
      <c r="O572" s="196"/>
      <c r="P572" s="196"/>
      <c r="Q572" s="196"/>
      <c r="R572" s="196"/>
      <c r="S572" s="196"/>
      <c r="T572" s="197"/>
      <c r="AT572" s="198" t="s">
        <v>140</v>
      </c>
      <c r="AU572" s="198" t="s">
        <v>136</v>
      </c>
      <c r="AV572" s="13" t="s">
        <v>78</v>
      </c>
      <c r="AW572" s="13" t="s">
        <v>32</v>
      </c>
      <c r="AX572" s="13" t="s">
        <v>70</v>
      </c>
      <c r="AY572" s="198" t="s">
        <v>128</v>
      </c>
    </row>
    <row r="573" spans="2:51" s="13" customFormat="1" ht="12">
      <c r="B573" s="188"/>
      <c r="C573" s="189"/>
      <c r="D573" s="190" t="s">
        <v>140</v>
      </c>
      <c r="E573" s="191" t="s">
        <v>19</v>
      </c>
      <c r="F573" s="192" t="s">
        <v>142</v>
      </c>
      <c r="G573" s="189"/>
      <c r="H573" s="191" t="s">
        <v>19</v>
      </c>
      <c r="I573" s="193"/>
      <c r="J573" s="189"/>
      <c r="K573" s="189"/>
      <c r="L573" s="194"/>
      <c r="M573" s="195"/>
      <c r="N573" s="196"/>
      <c r="O573" s="196"/>
      <c r="P573" s="196"/>
      <c r="Q573" s="196"/>
      <c r="R573" s="196"/>
      <c r="S573" s="196"/>
      <c r="T573" s="197"/>
      <c r="AT573" s="198" t="s">
        <v>140</v>
      </c>
      <c r="AU573" s="198" t="s">
        <v>136</v>
      </c>
      <c r="AV573" s="13" t="s">
        <v>78</v>
      </c>
      <c r="AW573" s="13" t="s">
        <v>32</v>
      </c>
      <c r="AX573" s="13" t="s">
        <v>70</v>
      </c>
      <c r="AY573" s="198" t="s">
        <v>128</v>
      </c>
    </row>
    <row r="574" spans="2:51" s="14" customFormat="1" ht="22.5">
      <c r="B574" s="199"/>
      <c r="C574" s="200"/>
      <c r="D574" s="190" t="s">
        <v>140</v>
      </c>
      <c r="E574" s="201" t="s">
        <v>19</v>
      </c>
      <c r="F574" s="202" t="s">
        <v>271</v>
      </c>
      <c r="G574" s="200"/>
      <c r="H574" s="203">
        <v>9.276</v>
      </c>
      <c r="I574" s="204"/>
      <c r="J574" s="200"/>
      <c r="K574" s="200"/>
      <c r="L574" s="205"/>
      <c r="M574" s="206"/>
      <c r="N574" s="207"/>
      <c r="O574" s="207"/>
      <c r="P574" s="207"/>
      <c r="Q574" s="207"/>
      <c r="R574" s="207"/>
      <c r="S574" s="207"/>
      <c r="T574" s="208"/>
      <c r="AT574" s="209" t="s">
        <v>140</v>
      </c>
      <c r="AU574" s="209" t="s">
        <v>136</v>
      </c>
      <c r="AV574" s="14" t="s">
        <v>136</v>
      </c>
      <c r="AW574" s="14" t="s">
        <v>32</v>
      </c>
      <c r="AX574" s="14" t="s">
        <v>70</v>
      </c>
      <c r="AY574" s="209" t="s">
        <v>128</v>
      </c>
    </row>
    <row r="575" spans="2:51" s="14" customFormat="1" ht="12">
      <c r="B575" s="199"/>
      <c r="C575" s="200"/>
      <c r="D575" s="190" t="s">
        <v>140</v>
      </c>
      <c r="E575" s="201" t="s">
        <v>19</v>
      </c>
      <c r="F575" s="202" t="s">
        <v>272</v>
      </c>
      <c r="G575" s="200"/>
      <c r="H575" s="203">
        <v>2.252</v>
      </c>
      <c r="I575" s="204"/>
      <c r="J575" s="200"/>
      <c r="K575" s="200"/>
      <c r="L575" s="205"/>
      <c r="M575" s="206"/>
      <c r="N575" s="207"/>
      <c r="O575" s="207"/>
      <c r="P575" s="207"/>
      <c r="Q575" s="207"/>
      <c r="R575" s="207"/>
      <c r="S575" s="207"/>
      <c r="T575" s="208"/>
      <c r="AT575" s="209" t="s">
        <v>140</v>
      </c>
      <c r="AU575" s="209" t="s">
        <v>136</v>
      </c>
      <c r="AV575" s="14" t="s">
        <v>136</v>
      </c>
      <c r="AW575" s="14" t="s">
        <v>32</v>
      </c>
      <c r="AX575" s="14" t="s">
        <v>70</v>
      </c>
      <c r="AY575" s="209" t="s">
        <v>128</v>
      </c>
    </row>
    <row r="576" spans="2:51" s="13" customFormat="1" ht="12">
      <c r="B576" s="188"/>
      <c r="C576" s="189"/>
      <c r="D576" s="190" t="s">
        <v>140</v>
      </c>
      <c r="E576" s="191" t="s">
        <v>19</v>
      </c>
      <c r="F576" s="192" t="s">
        <v>144</v>
      </c>
      <c r="G576" s="189"/>
      <c r="H576" s="191" t="s">
        <v>19</v>
      </c>
      <c r="I576" s="193"/>
      <c r="J576" s="189"/>
      <c r="K576" s="189"/>
      <c r="L576" s="194"/>
      <c r="M576" s="195"/>
      <c r="N576" s="196"/>
      <c r="O576" s="196"/>
      <c r="P576" s="196"/>
      <c r="Q576" s="196"/>
      <c r="R576" s="196"/>
      <c r="S576" s="196"/>
      <c r="T576" s="197"/>
      <c r="AT576" s="198" t="s">
        <v>140</v>
      </c>
      <c r="AU576" s="198" t="s">
        <v>136</v>
      </c>
      <c r="AV576" s="13" t="s">
        <v>78</v>
      </c>
      <c r="AW576" s="13" t="s">
        <v>32</v>
      </c>
      <c r="AX576" s="13" t="s">
        <v>70</v>
      </c>
      <c r="AY576" s="198" t="s">
        <v>128</v>
      </c>
    </row>
    <row r="577" spans="2:51" s="14" customFormat="1" ht="22.5">
      <c r="B577" s="199"/>
      <c r="C577" s="200"/>
      <c r="D577" s="190" t="s">
        <v>140</v>
      </c>
      <c r="E577" s="201" t="s">
        <v>19</v>
      </c>
      <c r="F577" s="202" t="s">
        <v>273</v>
      </c>
      <c r="G577" s="200"/>
      <c r="H577" s="203">
        <v>10.102</v>
      </c>
      <c r="I577" s="204"/>
      <c r="J577" s="200"/>
      <c r="K577" s="200"/>
      <c r="L577" s="205"/>
      <c r="M577" s="206"/>
      <c r="N577" s="207"/>
      <c r="O577" s="207"/>
      <c r="P577" s="207"/>
      <c r="Q577" s="207"/>
      <c r="R577" s="207"/>
      <c r="S577" s="207"/>
      <c r="T577" s="208"/>
      <c r="AT577" s="209" t="s">
        <v>140</v>
      </c>
      <c r="AU577" s="209" t="s">
        <v>136</v>
      </c>
      <c r="AV577" s="14" t="s">
        <v>136</v>
      </c>
      <c r="AW577" s="14" t="s">
        <v>32</v>
      </c>
      <c r="AX577" s="14" t="s">
        <v>70</v>
      </c>
      <c r="AY577" s="209" t="s">
        <v>128</v>
      </c>
    </row>
    <row r="578" spans="2:51" s="14" customFormat="1" ht="12">
      <c r="B578" s="199"/>
      <c r="C578" s="200"/>
      <c r="D578" s="190" t="s">
        <v>140</v>
      </c>
      <c r="E578" s="201" t="s">
        <v>19</v>
      </c>
      <c r="F578" s="202" t="s">
        <v>274</v>
      </c>
      <c r="G578" s="200"/>
      <c r="H578" s="203">
        <v>2.584</v>
      </c>
      <c r="I578" s="204"/>
      <c r="J578" s="200"/>
      <c r="K578" s="200"/>
      <c r="L578" s="205"/>
      <c r="M578" s="206"/>
      <c r="N578" s="207"/>
      <c r="O578" s="207"/>
      <c r="P578" s="207"/>
      <c r="Q578" s="207"/>
      <c r="R578" s="207"/>
      <c r="S578" s="207"/>
      <c r="T578" s="208"/>
      <c r="AT578" s="209" t="s">
        <v>140</v>
      </c>
      <c r="AU578" s="209" t="s">
        <v>136</v>
      </c>
      <c r="AV578" s="14" t="s">
        <v>136</v>
      </c>
      <c r="AW578" s="14" t="s">
        <v>32</v>
      </c>
      <c r="AX578" s="14" t="s">
        <v>70</v>
      </c>
      <c r="AY578" s="209" t="s">
        <v>128</v>
      </c>
    </row>
    <row r="579" spans="2:51" s="14" customFormat="1" ht="12">
      <c r="B579" s="199"/>
      <c r="C579" s="200"/>
      <c r="D579" s="190" t="s">
        <v>140</v>
      </c>
      <c r="E579" s="201" t="s">
        <v>19</v>
      </c>
      <c r="F579" s="202" t="s">
        <v>275</v>
      </c>
      <c r="G579" s="200"/>
      <c r="H579" s="203">
        <v>0.684</v>
      </c>
      <c r="I579" s="204"/>
      <c r="J579" s="200"/>
      <c r="K579" s="200"/>
      <c r="L579" s="205"/>
      <c r="M579" s="206"/>
      <c r="N579" s="207"/>
      <c r="O579" s="207"/>
      <c r="P579" s="207"/>
      <c r="Q579" s="207"/>
      <c r="R579" s="207"/>
      <c r="S579" s="207"/>
      <c r="T579" s="208"/>
      <c r="AT579" s="209" t="s">
        <v>140</v>
      </c>
      <c r="AU579" s="209" t="s">
        <v>136</v>
      </c>
      <c r="AV579" s="14" t="s">
        <v>136</v>
      </c>
      <c r="AW579" s="14" t="s">
        <v>32</v>
      </c>
      <c r="AX579" s="14" t="s">
        <v>70</v>
      </c>
      <c r="AY579" s="209" t="s">
        <v>128</v>
      </c>
    </row>
    <row r="580" spans="2:51" s="13" customFormat="1" ht="12">
      <c r="B580" s="188"/>
      <c r="C580" s="189"/>
      <c r="D580" s="190" t="s">
        <v>140</v>
      </c>
      <c r="E580" s="191" t="s">
        <v>19</v>
      </c>
      <c r="F580" s="192" t="s">
        <v>146</v>
      </c>
      <c r="G580" s="189"/>
      <c r="H580" s="191" t="s">
        <v>19</v>
      </c>
      <c r="I580" s="193"/>
      <c r="J580" s="189"/>
      <c r="K580" s="189"/>
      <c r="L580" s="194"/>
      <c r="M580" s="195"/>
      <c r="N580" s="196"/>
      <c r="O580" s="196"/>
      <c r="P580" s="196"/>
      <c r="Q580" s="196"/>
      <c r="R580" s="196"/>
      <c r="S580" s="196"/>
      <c r="T580" s="197"/>
      <c r="AT580" s="198" t="s">
        <v>140</v>
      </c>
      <c r="AU580" s="198" t="s">
        <v>136</v>
      </c>
      <c r="AV580" s="13" t="s">
        <v>78</v>
      </c>
      <c r="AW580" s="13" t="s">
        <v>32</v>
      </c>
      <c r="AX580" s="13" t="s">
        <v>70</v>
      </c>
      <c r="AY580" s="198" t="s">
        <v>128</v>
      </c>
    </row>
    <row r="581" spans="2:51" s="14" customFormat="1" ht="22.5">
      <c r="B581" s="199"/>
      <c r="C581" s="200"/>
      <c r="D581" s="190" t="s">
        <v>140</v>
      </c>
      <c r="E581" s="201" t="s">
        <v>19</v>
      </c>
      <c r="F581" s="202" t="s">
        <v>276</v>
      </c>
      <c r="G581" s="200"/>
      <c r="H581" s="203">
        <v>9.226</v>
      </c>
      <c r="I581" s="204"/>
      <c r="J581" s="200"/>
      <c r="K581" s="200"/>
      <c r="L581" s="205"/>
      <c r="M581" s="206"/>
      <c r="N581" s="207"/>
      <c r="O581" s="207"/>
      <c r="P581" s="207"/>
      <c r="Q581" s="207"/>
      <c r="R581" s="207"/>
      <c r="S581" s="207"/>
      <c r="T581" s="208"/>
      <c r="AT581" s="209" t="s">
        <v>140</v>
      </c>
      <c r="AU581" s="209" t="s">
        <v>136</v>
      </c>
      <c r="AV581" s="14" t="s">
        <v>136</v>
      </c>
      <c r="AW581" s="14" t="s">
        <v>32</v>
      </c>
      <c r="AX581" s="14" t="s">
        <v>70</v>
      </c>
      <c r="AY581" s="209" t="s">
        <v>128</v>
      </c>
    </row>
    <row r="582" spans="2:51" s="14" customFormat="1" ht="12">
      <c r="B582" s="199"/>
      <c r="C582" s="200"/>
      <c r="D582" s="190" t="s">
        <v>140</v>
      </c>
      <c r="E582" s="201" t="s">
        <v>19</v>
      </c>
      <c r="F582" s="202" t="s">
        <v>277</v>
      </c>
      <c r="G582" s="200"/>
      <c r="H582" s="203">
        <v>2.67</v>
      </c>
      <c r="I582" s="204"/>
      <c r="J582" s="200"/>
      <c r="K582" s="200"/>
      <c r="L582" s="205"/>
      <c r="M582" s="206"/>
      <c r="N582" s="207"/>
      <c r="O582" s="207"/>
      <c r="P582" s="207"/>
      <c r="Q582" s="207"/>
      <c r="R582" s="207"/>
      <c r="S582" s="207"/>
      <c r="T582" s="208"/>
      <c r="AT582" s="209" t="s">
        <v>140</v>
      </c>
      <c r="AU582" s="209" t="s">
        <v>136</v>
      </c>
      <c r="AV582" s="14" t="s">
        <v>136</v>
      </c>
      <c r="AW582" s="14" t="s">
        <v>32</v>
      </c>
      <c r="AX582" s="14" t="s">
        <v>70</v>
      </c>
      <c r="AY582" s="209" t="s">
        <v>128</v>
      </c>
    </row>
    <row r="583" spans="2:51" s="14" customFormat="1" ht="12">
      <c r="B583" s="199"/>
      <c r="C583" s="200"/>
      <c r="D583" s="190" t="s">
        <v>140</v>
      </c>
      <c r="E583" s="201" t="s">
        <v>19</v>
      </c>
      <c r="F583" s="202" t="s">
        <v>275</v>
      </c>
      <c r="G583" s="200"/>
      <c r="H583" s="203">
        <v>0.684</v>
      </c>
      <c r="I583" s="204"/>
      <c r="J583" s="200"/>
      <c r="K583" s="200"/>
      <c r="L583" s="205"/>
      <c r="M583" s="206"/>
      <c r="N583" s="207"/>
      <c r="O583" s="207"/>
      <c r="P583" s="207"/>
      <c r="Q583" s="207"/>
      <c r="R583" s="207"/>
      <c r="S583" s="207"/>
      <c r="T583" s="208"/>
      <c r="AT583" s="209" t="s">
        <v>140</v>
      </c>
      <c r="AU583" s="209" t="s">
        <v>136</v>
      </c>
      <c r="AV583" s="14" t="s">
        <v>136</v>
      </c>
      <c r="AW583" s="14" t="s">
        <v>32</v>
      </c>
      <c r="AX583" s="14" t="s">
        <v>70</v>
      </c>
      <c r="AY583" s="209" t="s">
        <v>128</v>
      </c>
    </row>
    <row r="584" spans="2:51" s="13" customFormat="1" ht="12">
      <c r="B584" s="188"/>
      <c r="C584" s="189"/>
      <c r="D584" s="190" t="s">
        <v>140</v>
      </c>
      <c r="E584" s="191" t="s">
        <v>19</v>
      </c>
      <c r="F584" s="192" t="s">
        <v>677</v>
      </c>
      <c r="G584" s="189"/>
      <c r="H584" s="191" t="s">
        <v>19</v>
      </c>
      <c r="I584" s="193"/>
      <c r="J584" s="189"/>
      <c r="K584" s="189"/>
      <c r="L584" s="194"/>
      <c r="M584" s="195"/>
      <c r="N584" s="196"/>
      <c r="O584" s="196"/>
      <c r="P584" s="196"/>
      <c r="Q584" s="196"/>
      <c r="R584" s="196"/>
      <c r="S584" s="196"/>
      <c r="T584" s="197"/>
      <c r="AT584" s="198" t="s">
        <v>140</v>
      </c>
      <c r="AU584" s="198" t="s">
        <v>136</v>
      </c>
      <c r="AV584" s="13" t="s">
        <v>78</v>
      </c>
      <c r="AW584" s="13" t="s">
        <v>32</v>
      </c>
      <c r="AX584" s="13" t="s">
        <v>70</v>
      </c>
      <c r="AY584" s="198" t="s">
        <v>128</v>
      </c>
    </row>
    <row r="585" spans="2:51" s="14" customFormat="1" ht="12">
      <c r="B585" s="199"/>
      <c r="C585" s="200"/>
      <c r="D585" s="190" t="s">
        <v>140</v>
      </c>
      <c r="E585" s="201" t="s">
        <v>19</v>
      </c>
      <c r="F585" s="202" t="s">
        <v>678</v>
      </c>
      <c r="G585" s="200"/>
      <c r="H585" s="203">
        <v>4.662</v>
      </c>
      <c r="I585" s="204"/>
      <c r="J585" s="200"/>
      <c r="K585" s="200"/>
      <c r="L585" s="205"/>
      <c r="M585" s="206"/>
      <c r="N585" s="207"/>
      <c r="O585" s="207"/>
      <c r="P585" s="207"/>
      <c r="Q585" s="207"/>
      <c r="R585" s="207"/>
      <c r="S585" s="207"/>
      <c r="T585" s="208"/>
      <c r="AT585" s="209" t="s">
        <v>140</v>
      </c>
      <c r="AU585" s="209" t="s">
        <v>136</v>
      </c>
      <c r="AV585" s="14" t="s">
        <v>136</v>
      </c>
      <c r="AW585" s="14" t="s">
        <v>32</v>
      </c>
      <c r="AX585" s="14" t="s">
        <v>70</v>
      </c>
      <c r="AY585" s="209" t="s">
        <v>128</v>
      </c>
    </row>
    <row r="586" spans="2:51" s="15" customFormat="1" ht="12">
      <c r="B586" s="210"/>
      <c r="C586" s="211"/>
      <c r="D586" s="190" t="s">
        <v>140</v>
      </c>
      <c r="E586" s="212" t="s">
        <v>19</v>
      </c>
      <c r="F586" s="213" t="s">
        <v>148</v>
      </c>
      <c r="G586" s="211"/>
      <c r="H586" s="214">
        <v>46.415</v>
      </c>
      <c r="I586" s="215"/>
      <c r="J586" s="211"/>
      <c r="K586" s="211"/>
      <c r="L586" s="216"/>
      <c r="M586" s="217"/>
      <c r="N586" s="218"/>
      <c r="O586" s="218"/>
      <c r="P586" s="218"/>
      <c r="Q586" s="218"/>
      <c r="R586" s="218"/>
      <c r="S586" s="218"/>
      <c r="T586" s="219"/>
      <c r="AT586" s="220" t="s">
        <v>140</v>
      </c>
      <c r="AU586" s="220" t="s">
        <v>136</v>
      </c>
      <c r="AV586" s="15" t="s">
        <v>135</v>
      </c>
      <c r="AW586" s="15" t="s">
        <v>32</v>
      </c>
      <c r="AX586" s="15" t="s">
        <v>78</v>
      </c>
      <c r="AY586" s="220" t="s">
        <v>128</v>
      </c>
    </row>
    <row r="587" spans="1:65" s="2" customFormat="1" ht="49.15" customHeight="1">
      <c r="A587" s="35"/>
      <c r="B587" s="36"/>
      <c r="C587" s="170" t="s">
        <v>679</v>
      </c>
      <c r="D587" s="170" t="s">
        <v>130</v>
      </c>
      <c r="E587" s="171" t="s">
        <v>671</v>
      </c>
      <c r="F587" s="172" t="s">
        <v>672</v>
      </c>
      <c r="G587" s="173" t="s">
        <v>218</v>
      </c>
      <c r="H587" s="174">
        <v>13.44</v>
      </c>
      <c r="I587" s="175"/>
      <c r="J587" s="176">
        <f>ROUND(I587*H587,2)</f>
        <v>0</v>
      </c>
      <c r="K587" s="172" t="s">
        <v>134</v>
      </c>
      <c r="L587" s="40"/>
      <c r="M587" s="177" t="s">
        <v>19</v>
      </c>
      <c r="N587" s="178" t="s">
        <v>42</v>
      </c>
      <c r="O587" s="65"/>
      <c r="P587" s="179">
        <f>O587*H587</f>
        <v>0</v>
      </c>
      <c r="Q587" s="179">
        <v>0</v>
      </c>
      <c r="R587" s="179">
        <f>Q587*H587</f>
        <v>0</v>
      </c>
      <c r="S587" s="179">
        <v>0.055</v>
      </c>
      <c r="T587" s="180">
        <f>S587*H587</f>
        <v>0.7392</v>
      </c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R587" s="181" t="s">
        <v>135</v>
      </c>
      <c r="AT587" s="181" t="s">
        <v>130</v>
      </c>
      <c r="AU587" s="181" t="s">
        <v>136</v>
      </c>
      <c r="AY587" s="18" t="s">
        <v>128</v>
      </c>
      <c r="BE587" s="182">
        <f>IF(N587="základní",J587,0)</f>
        <v>0</v>
      </c>
      <c r="BF587" s="182">
        <f>IF(N587="snížená",J587,0)</f>
        <v>0</v>
      </c>
      <c r="BG587" s="182">
        <f>IF(N587="zákl. přenesená",J587,0)</f>
        <v>0</v>
      </c>
      <c r="BH587" s="182">
        <f>IF(N587="sníž. přenesená",J587,0)</f>
        <v>0</v>
      </c>
      <c r="BI587" s="182">
        <f>IF(N587="nulová",J587,0)</f>
        <v>0</v>
      </c>
      <c r="BJ587" s="18" t="s">
        <v>136</v>
      </c>
      <c r="BK587" s="182">
        <f>ROUND(I587*H587,2)</f>
        <v>0</v>
      </c>
      <c r="BL587" s="18" t="s">
        <v>135</v>
      </c>
      <c r="BM587" s="181" t="s">
        <v>680</v>
      </c>
    </row>
    <row r="588" spans="1:47" s="2" customFormat="1" ht="12">
      <c r="A588" s="35"/>
      <c r="B588" s="36"/>
      <c r="C588" s="37"/>
      <c r="D588" s="183" t="s">
        <v>138</v>
      </c>
      <c r="E588" s="37"/>
      <c r="F588" s="184" t="s">
        <v>674</v>
      </c>
      <c r="G588" s="37"/>
      <c r="H588" s="37"/>
      <c r="I588" s="185"/>
      <c r="J588" s="37"/>
      <c r="K588" s="37"/>
      <c r="L588" s="40"/>
      <c r="M588" s="186"/>
      <c r="N588" s="187"/>
      <c r="O588" s="65"/>
      <c r="P588" s="65"/>
      <c r="Q588" s="65"/>
      <c r="R588" s="65"/>
      <c r="S588" s="65"/>
      <c r="T588" s="66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T588" s="18" t="s">
        <v>138</v>
      </c>
      <c r="AU588" s="18" t="s">
        <v>136</v>
      </c>
    </row>
    <row r="589" spans="2:51" s="13" customFormat="1" ht="12">
      <c r="B589" s="188"/>
      <c r="C589" s="189"/>
      <c r="D589" s="190" t="s">
        <v>140</v>
      </c>
      <c r="E589" s="191" t="s">
        <v>19</v>
      </c>
      <c r="F589" s="192" t="s">
        <v>280</v>
      </c>
      <c r="G589" s="189"/>
      <c r="H589" s="191" t="s">
        <v>19</v>
      </c>
      <c r="I589" s="193"/>
      <c r="J589" s="189"/>
      <c r="K589" s="189"/>
      <c r="L589" s="194"/>
      <c r="M589" s="195"/>
      <c r="N589" s="196"/>
      <c r="O589" s="196"/>
      <c r="P589" s="196"/>
      <c r="Q589" s="196"/>
      <c r="R589" s="196"/>
      <c r="S589" s="196"/>
      <c r="T589" s="197"/>
      <c r="AT589" s="198" t="s">
        <v>140</v>
      </c>
      <c r="AU589" s="198" t="s">
        <v>136</v>
      </c>
      <c r="AV589" s="13" t="s">
        <v>78</v>
      </c>
      <c r="AW589" s="13" t="s">
        <v>32</v>
      </c>
      <c r="AX589" s="13" t="s">
        <v>70</v>
      </c>
      <c r="AY589" s="198" t="s">
        <v>128</v>
      </c>
    </row>
    <row r="590" spans="2:51" s="14" customFormat="1" ht="12">
      <c r="B590" s="199"/>
      <c r="C590" s="200"/>
      <c r="D590" s="190" t="s">
        <v>140</v>
      </c>
      <c r="E590" s="201" t="s">
        <v>19</v>
      </c>
      <c r="F590" s="202" t="s">
        <v>281</v>
      </c>
      <c r="G590" s="200"/>
      <c r="H590" s="203">
        <v>7.488</v>
      </c>
      <c r="I590" s="204"/>
      <c r="J590" s="200"/>
      <c r="K590" s="200"/>
      <c r="L590" s="205"/>
      <c r="M590" s="206"/>
      <c r="N590" s="207"/>
      <c r="O590" s="207"/>
      <c r="P590" s="207"/>
      <c r="Q590" s="207"/>
      <c r="R590" s="207"/>
      <c r="S590" s="207"/>
      <c r="T590" s="208"/>
      <c r="AT590" s="209" t="s">
        <v>140</v>
      </c>
      <c r="AU590" s="209" t="s">
        <v>136</v>
      </c>
      <c r="AV590" s="14" t="s">
        <v>136</v>
      </c>
      <c r="AW590" s="14" t="s">
        <v>32</v>
      </c>
      <c r="AX590" s="14" t="s">
        <v>70</v>
      </c>
      <c r="AY590" s="209" t="s">
        <v>128</v>
      </c>
    </row>
    <row r="591" spans="2:51" s="14" customFormat="1" ht="12">
      <c r="B591" s="199"/>
      <c r="C591" s="200"/>
      <c r="D591" s="190" t="s">
        <v>140</v>
      </c>
      <c r="E591" s="201" t="s">
        <v>19</v>
      </c>
      <c r="F591" s="202" t="s">
        <v>282</v>
      </c>
      <c r="G591" s="200"/>
      <c r="H591" s="203">
        <v>5.952</v>
      </c>
      <c r="I591" s="204"/>
      <c r="J591" s="200"/>
      <c r="K591" s="200"/>
      <c r="L591" s="205"/>
      <c r="M591" s="206"/>
      <c r="N591" s="207"/>
      <c r="O591" s="207"/>
      <c r="P591" s="207"/>
      <c r="Q591" s="207"/>
      <c r="R591" s="207"/>
      <c r="S591" s="207"/>
      <c r="T591" s="208"/>
      <c r="AT591" s="209" t="s">
        <v>140</v>
      </c>
      <c r="AU591" s="209" t="s">
        <v>136</v>
      </c>
      <c r="AV591" s="14" t="s">
        <v>136</v>
      </c>
      <c r="AW591" s="14" t="s">
        <v>32</v>
      </c>
      <c r="AX591" s="14" t="s">
        <v>70</v>
      </c>
      <c r="AY591" s="209" t="s">
        <v>128</v>
      </c>
    </row>
    <row r="592" spans="2:51" s="15" customFormat="1" ht="12">
      <c r="B592" s="210"/>
      <c r="C592" s="211"/>
      <c r="D592" s="190" t="s">
        <v>140</v>
      </c>
      <c r="E592" s="212" t="s">
        <v>19</v>
      </c>
      <c r="F592" s="213" t="s">
        <v>148</v>
      </c>
      <c r="G592" s="211"/>
      <c r="H592" s="214">
        <v>13.44</v>
      </c>
      <c r="I592" s="215"/>
      <c r="J592" s="211"/>
      <c r="K592" s="211"/>
      <c r="L592" s="216"/>
      <c r="M592" s="217"/>
      <c r="N592" s="218"/>
      <c r="O592" s="218"/>
      <c r="P592" s="218"/>
      <c r="Q592" s="218"/>
      <c r="R592" s="218"/>
      <c r="S592" s="218"/>
      <c r="T592" s="219"/>
      <c r="AT592" s="220" t="s">
        <v>140</v>
      </c>
      <c r="AU592" s="220" t="s">
        <v>136</v>
      </c>
      <c r="AV592" s="15" t="s">
        <v>135</v>
      </c>
      <c r="AW592" s="15" t="s">
        <v>32</v>
      </c>
      <c r="AX592" s="15" t="s">
        <v>78</v>
      </c>
      <c r="AY592" s="220" t="s">
        <v>128</v>
      </c>
    </row>
    <row r="593" spans="1:65" s="2" customFormat="1" ht="24.2" customHeight="1">
      <c r="A593" s="35"/>
      <c r="B593" s="36"/>
      <c r="C593" s="170" t="s">
        <v>681</v>
      </c>
      <c r="D593" s="170" t="s">
        <v>130</v>
      </c>
      <c r="E593" s="171" t="s">
        <v>682</v>
      </c>
      <c r="F593" s="172" t="s">
        <v>683</v>
      </c>
      <c r="G593" s="173" t="s">
        <v>218</v>
      </c>
      <c r="H593" s="174">
        <v>4.662</v>
      </c>
      <c r="I593" s="175"/>
      <c r="J593" s="176">
        <f>ROUND(I593*H593,2)</f>
        <v>0</v>
      </c>
      <c r="K593" s="172" t="s">
        <v>134</v>
      </c>
      <c r="L593" s="40"/>
      <c r="M593" s="177" t="s">
        <v>19</v>
      </c>
      <c r="N593" s="178" t="s">
        <v>42</v>
      </c>
      <c r="O593" s="65"/>
      <c r="P593" s="179">
        <f>O593*H593</f>
        <v>0</v>
      </c>
      <c r="Q593" s="179">
        <v>0</v>
      </c>
      <c r="R593" s="179">
        <f>Q593*H593</f>
        <v>0</v>
      </c>
      <c r="S593" s="179">
        <v>0.108</v>
      </c>
      <c r="T593" s="180">
        <f>S593*H593</f>
        <v>0.5034959999999999</v>
      </c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R593" s="181" t="s">
        <v>135</v>
      </c>
      <c r="AT593" s="181" t="s">
        <v>130</v>
      </c>
      <c r="AU593" s="181" t="s">
        <v>136</v>
      </c>
      <c r="AY593" s="18" t="s">
        <v>128</v>
      </c>
      <c r="BE593" s="182">
        <f>IF(N593="základní",J593,0)</f>
        <v>0</v>
      </c>
      <c r="BF593" s="182">
        <f>IF(N593="snížená",J593,0)</f>
        <v>0</v>
      </c>
      <c r="BG593" s="182">
        <f>IF(N593="zákl. přenesená",J593,0)</f>
        <v>0</v>
      </c>
      <c r="BH593" s="182">
        <f>IF(N593="sníž. přenesená",J593,0)</f>
        <v>0</v>
      </c>
      <c r="BI593" s="182">
        <f>IF(N593="nulová",J593,0)</f>
        <v>0</v>
      </c>
      <c r="BJ593" s="18" t="s">
        <v>136</v>
      </c>
      <c r="BK593" s="182">
        <f>ROUND(I593*H593,2)</f>
        <v>0</v>
      </c>
      <c r="BL593" s="18" t="s">
        <v>135</v>
      </c>
      <c r="BM593" s="181" t="s">
        <v>684</v>
      </c>
    </row>
    <row r="594" spans="1:47" s="2" customFormat="1" ht="12">
      <c r="A594" s="35"/>
      <c r="B594" s="36"/>
      <c r="C594" s="37"/>
      <c r="D594" s="183" t="s">
        <v>138</v>
      </c>
      <c r="E594" s="37"/>
      <c r="F594" s="184" t="s">
        <v>685</v>
      </c>
      <c r="G594" s="37"/>
      <c r="H594" s="37"/>
      <c r="I594" s="185"/>
      <c r="J594" s="37"/>
      <c r="K594" s="37"/>
      <c r="L594" s="40"/>
      <c r="M594" s="186"/>
      <c r="N594" s="187"/>
      <c r="O594" s="65"/>
      <c r="P594" s="65"/>
      <c r="Q594" s="65"/>
      <c r="R594" s="65"/>
      <c r="S594" s="65"/>
      <c r="T594" s="66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T594" s="18" t="s">
        <v>138</v>
      </c>
      <c r="AU594" s="18" t="s">
        <v>136</v>
      </c>
    </row>
    <row r="595" spans="2:51" s="13" customFormat="1" ht="12">
      <c r="B595" s="188"/>
      <c r="C595" s="189"/>
      <c r="D595" s="190" t="s">
        <v>140</v>
      </c>
      <c r="E595" s="191" t="s">
        <v>19</v>
      </c>
      <c r="F595" s="192" t="s">
        <v>686</v>
      </c>
      <c r="G595" s="189"/>
      <c r="H595" s="191" t="s">
        <v>19</v>
      </c>
      <c r="I595" s="193"/>
      <c r="J595" s="189"/>
      <c r="K595" s="189"/>
      <c r="L595" s="194"/>
      <c r="M595" s="195"/>
      <c r="N595" s="196"/>
      <c r="O595" s="196"/>
      <c r="P595" s="196"/>
      <c r="Q595" s="196"/>
      <c r="R595" s="196"/>
      <c r="S595" s="196"/>
      <c r="T595" s="197"/>
      <c r="AT595" s="198" t="s">
        <v>140</v>
      </c>
      <c r="AU595" s="198" t="s">
        <v>136</v>
      </c>
      <c r="AV595" s="13" t="s">
        <v>78</v>
      </c>
      <c r="AW595" s="13" t="s">
        <v>32</v>
      </c>
      <c r="AX595" s="13" t="s">
        <v>70</v>
      </c>
      <c r="AY595" s="198" t="s">
        <v>128</v>
      </c>
    </row>
    <row r="596" spans="2:51" s="14" customFormat="1" ht="12">
      <c r="B596" s="199"/>
      <c r="C596" s="200"/>
      <c r="D596" s="190" t="s">
        <v>140</v>
      </c>
      <c r="E596" s="201" t="s">
        <v>19</v>
      </c>
      <c r="F596" s="202" t="s">
        <v>687</v>
      </c>
      <c r="G596" s="200"/>
      <c r="H596" s="203">
        <v>4.662</v>
      </c>
      <c r="I596" s="204"/>
      <c r="J596" s="200"/>
      <c r="K596" s="200"/>
      <c r="L596" s="205"/>
      <c r="M596" s="206"/>
      <c r="N596" s="207"/>
      <c r="O596" s="207"/>
      <c r="P596" s="207"/>
      <c r="Q596" s="207"/>
      <c r="R596" s="207"/>
      <c r="S596" s="207"/>
      <c r="T596" s="208"/>
      <c r="AT596" s="209" t="s">
        <v>140</v>
      </c>
      <c r="AU596" s="209" t="s">
        <v>136</v>
      </c>
      <c r="AV596" s="14" t="s">
        <v>136</v>
      </c>
      <c r="AW596" s="14" t="s">
        <v>32</v>
      </c>
      <c r="AX596" s="14" t="s">
        <v>70</v>
      </c>
      <c r="AY596" s="209" t="s">
        <v>128</v>
      </c>
    </row>
    <row r="597" spans="2:51" s="15" customFormat="1" ht="12">
      <c r="B597" s="210"/>
      <c r="C597" s="211"/>
      <c r="D597" s="190" t="s">
        <v>140</v>
      </c>
      <c r="E597" s="212" t="s">
        <v>19</v>
      </c>
      <c r="F597" s="213" t="s">
        <v>148</v>
      </c>
      <c r="G597" s="211"/>
      <c r="H597" s="214">
        <v>4.662</v>
      </c>
      <c r="I597" s="215"/>
      <c r="J597" s="211"/>
      <c r="K597" s="211"/>
      <c r="L597" s="216"/>
      <c r="M597" s="217"/>
      <c r="N597" s="218"/>
      <c r="O597" s="218"/>
      <c r="P597" s="218"/>
      <c r="Q597" s="218"/>
      <c r="R597" s="218"/>
      <c r="S597" s="218"/>
      <c r="T597" s="219"/>
      <c r="AT597" s="220" t="s">
        <v>140</v>
      </c>
      <c r="AU597" s="220" t="s">
        <v>136</v>
      </c>
      <c r="AV597" s="15" t="s">
        <v>135</v>
      </c>
      <c r="AW597" s="15" t="s">
        <v>32</v>
      </c>
      <c r="AX597" s="15" t="s">
        <v>78</v>
      </c>
      <c r="AY597" s="220" t="s">
        <v>128</v>
      </c>
    </row>
    <row r="598" spans="1:65" s="2" customFormat="1" ht="44.25" customHeight="1">
      <c r="A598" s="35"/>
      <c r="B598" s="36"/>
      <c r="C598" s="170" t="s">
        <v>688</v>
      </c>
      <c r="D598" s="170" t="s">
        <v>130</v>
      </c>
      <c r="E598" s="171" t="s">
        <v>689</v>
      </c>
      <c r="F598" s="172" t="s">
        <v>690</v>
      </c>
      <c r="G598" s="173" t="s">
        <v>218</v>
      </c>
      <c r="H598" s="174">
        <v>1.323</v>
      </c>
      <c r="I598" s="175"/>
      <c r="J598" s="176">
        <f>ROUND(I598*H598,2)</f>
        <v>0</v>
      </c>
      <c r="K598" s="172" t="s">
        <v>134</v>
      </c>
      <c r="L598" s="40"/>
      <c r="M598" s="177" t="s">
        <v>19</v>
      </c>
      <c r="N598" s="178" t="s">
        <v>42</v>
      </c>
      <c r="O598" s="65"/>
      <c r="P598" s="179">
        <f>O598*H598</f>
        <v>0</v>
      </c>
      <c r="Q598" s="179">
        <v>0</v>
      </c>
      <c r="R598" s="179">
        <f>Q598*H598</f>
        <v>0</v>
      </c>
      <c r="S598" s="179">
        <v>0.048</v>
      </c>
      <c r="T598" s="180">
        <f>S598*H598</f>
        <v>0.063504</v>
      </c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R598" s="181" t="s">
        <v>135</v>
      </c>
      <c r="AT598" s="181" t="s">
        <v>130</v>
      </c>
      <c r="AU598" s="181" t="s">
        <v>136</v>
      </c>
      <c r="AY598" s="18" t="s">
        <v>128</v>
      </c>
      <c r="BE598" s="182">
        <f>IF(N598="základní",J598,0)</f>
        <v>0</v>
      </c>
      <c r="BF598" s="182">
        <f>IF(N598="snížená",J598,0)</f>
        <v>0</v>
      </c>
      <c r="BG598" s="182">
        <f>IF(N598="zákl. přenesená",J598,0)</f>
        <v>0</v>
      </c>
      <c r="BH598" s="182">
        <f>IF(N598="sníž. přenesená",J598,0)</f>
        <v>0</v>
      </c>
      <c r="BI598" s="182">
        <f>IF(N598="nulová",J598,0)</f>
        <v>0</v>
      </c>
      <c r="BJ598" s="18" t="s">
        <v>136</v>
      </c>
      <c r="BK598" s="182">
        <f>ROUND(I598*H598,2)</f>
        <v>0</v>
      </c>
      <c r="BL598" s="18" t="s">
        <v>135</v>
      </c>
      <c r="BM598" s="181" t="s">
        <v>691</v>
      </c>
    </row>
    <row r="599" spans="1:47" s="2" customFormat="1" ht="12">
      <c r="A599" s="35"/>
      <c r="B599" s="36"/>
      <c r="C599" s="37"/>
      <c r="D599" s="183" t="s">
        <v>138</v>
      </c>
      <c r="E599" s="37"/>
      <c r="F599" s="184" t="s">
        <v>692</v>
      </c>
      <c r="G599" s="37"/>
      <c r="H599" s="37"/>
      <c r="I599" s="185"/>
      <c r="J599" s="37"/>
      <c r="K599" s="37"/>
      <c r="L599" s="40"/>
      <c r="M599" s="186"/>
      <c r="N599" s="187"/>
      <c r="O599" s="65"/>
      <c r="P599" s="65"/>
      <c r="Q599" s="65"/>
      <c r="R599" s="65"/>
      <c r="S599" s="65"/>
      <c r="T599" s="66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T599" s="18" t="s">
        <v>138</v>
      </c>
      <c r="AU599" s="18" t="s">
        <v>136</v>
      </c>
    </row>
    <row r="600" spans="2:51" s="13" customFormat="1" ht="12">
      <c r="B600" s="188"/>
      <c r="C600" s="189"/>
      <c r="D600" s="190" t="s">
        <v>140</v>
      </c>
      <c r="E600" s="191" t="s">
        <v>19</v>
      </c>
      <c r="F600" s="192" t="s">
        <v>693</v>
      </c>
      <c r="G600" s="189"/>
      <c r="H600" s="191" t="s">
        <v>19</v>
      </c>
      <c r="I600" s="193"/>
      <c r="J600" s="189"/>
      <c r="K600" s="189"/>
      <c r="L600" s="194"/>
      <c r="M600" s="195"/>
      <c r="N600" s="196"/>
      <c r="O600" s="196"/>
      <c r="P600" s="196"/>
      <c r="Q600" s="196"/>
      <c r="R600" s="196"/>
      <c r="S600" s="196"/>
      <c r="T600" s="197"/>
      <c r="AT600" s="198" t="s">
        <v>140</v>
      </c>
      <c r="AU600" s="198" t="s">
        <v>136</v>
      </c>
      <c r="AV600" s="13" t="s">
        <v>78</v>
      </c>
      <c r="AW600" s="13" t="s">
        <v>32</v>
      </c>
      <c r="AX600" s="13" t="s">
        <v>70</v>
      </c>
      <c r="AY600" s="198" t="s">
        <v>128</v>
      </c>
    </row>
    <row r="601" spans="2:51" s="14" customFormat="1" ht="12">
      <c r="B601" s="199"/>
      <c r="C601" s="200"/>
      <c r="D601" s="190" t="s">
        <v>140</v>
      </c>
      <c r="E601" s="201" t="s">
        <v>19</v>
      </c>
      <c r="F601" s="202" t="s">
        <v>694</v>
      </c>
      <c r="G601" s="200"/>
      <c r="H601" s="203">
        <v>1.323</v>
      </c>
      <c r="I601" s="204"/>
      <c r="J601" s="200"/>
      <c r="K601" s="200"/>
      <c r="L601" s="205"/>
      <c r="M601" s="206"/>
      <c r="N601" s="207"/>
      <c r="O601" s="207"/>
      <c r="P601" s="207"/>
      <c r="Q601" s="207"/>
      <c r="R601" s="207"/>
      <c r="S601" s="207"/>
      <c r="T601" s="208"/>
      <c r="AT601" s="209" t="s">
        <v>140</v>
      </c>
      <c r="AU601" s="209" t="s">
        <v>136</v>
      </c>
      <c r="AV601" s="14" t="s">
        <v>136</v>
      </c>
      <c r="AW601" s="14" t="s">
        <v>32</v>
      </c>
      <c r="AX601" s="14" t="s">
        <v>78</v>
      </c>
      <c r="AY601" s="209" t="s">
        <v>128</v>
      </c>
    </row>
    <row r="602" spans="1:65" s="2" customFormat="1" ht="44.25" customHeight="1">
      <c r="A602" s="35"/>
      <c r="B602" s="36"/>
      <c r="C602" s="170" t="s">
        <v>695</v>
      </c>
      <c r="D602" s="170" t="s">
        <v>130</v>
      </c>
      <c r="E602" s="171" t="s">
        <v>696</v>
      </c>
      <c r="F602" s="172" t="s">
        <v>697</v>
      </c>
      <c r="G602" s="173" t="s">
        <v>218</v>
      </c>
      <c r="H602" s="174">
        <v>3.006</v>
      </c>
      <c r="I602" s="175"/>
      <c r="J602" s="176">
        <f>ROUND(I602*H602,2)</f>
        <v>0</v>
      </c>
      <c r="K602" s="172" t="s">
        <v>134</v>
      </c>
      <c r="L602" s="40"/>
      <c r="M602" s="177" t="s">
        <v>19</v>
      </c>
      <c r="N602" s="178" t="s">
        <v>42</v>
      </c>
      <c r="O602" s="65"/>
      <c r="P602" s="179">
        <f>O602*H602</f>
        <v>0</v>
      </c>
      <c r="Q602" s="179">
        <v>0</v>
      </c>
      <c r="R602" s="179">
        <f>Q602*H602</f>
        <v>0</v>
      </c>
      <c r="S602" s="179">
        <v>0.065</v>
      </c>
      <c r="T602" s="180">
        <f>S602*H602</f>
        <v>0.19538999999999998</v>
      </c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R602" s="181" t="s">
        <v>135</v>
      </c>
      <c r="AT602" s="181" t="s">
        <v>130</v>
      </c>
      <c r="AU602" s="181" t="s">
        <v>136</v>
      </c>
      <c r="AY602" s="18" t="s">
        <v>128</v>
      </c>
      <c r="BE602" s="182">
        <f>IF(N602="základní",J602,0)</f>
        <v>0</v>
      </c>
      <c r="BF602" s="182">
        <f>IF(N602="snížená",J602,0)</f>
        <v>0</v>
      </c>
      <c r="BG602" s="182">
        <f>IF(N602="zákl. přenesená",J602,0)</f>
        <v>0</v>
      </c>
      <c r="BH602" s="182">
        <f>IF(N602="sníž. přenesená",J602,0)</f>
        <v>0</v>
      </c>
      <c r="BI602" s="182">
        <f>IF(N602="nulová",J602,0)</f>
        <v>0</v>
      </c>
      <c r="BJ602" s="18" t="s">
        <v>136</v>
      </c>
      <c r="BK602" s="182">
        <f>ROUND(I602*H602,2)</f>
        <v>0</v>
      </c>
      <c r="BL602" s="18" t="s">
        <v>135</v>
      </c>
      <c r="BM602" s="181" t="s">
        <v>698</v>
      </c>
    </row>
    <row r="603" spans="1:47" s="2" customFormat="1" ht="12">
      <c r="A603" s="35"/>
      <c r="B603" s="36"/>
      <c r="C603" s="37"/>
      <c r="D603" s="183" t="s">
        <v>138</v>
      </c>
      <c r="E603" s="37"/>
      <c r="F603" s="184" t="s">
        <v>699</v>
      </c>
      <c r="G603" s="37"/>
      <c r="H603" s="37"/>
      <c r="I603" s="185"/>
      <c r="J603" s="37"/>
      <c r="K603" s="37"/>
      <c r="L603" s="40"/>
      <c r="M603" s="186"/>
      <c r="N603" s="187"/>
      <c r="O603" s="65"/>
      <c r="P603" s="65"/>
      <c r="Q603" s="65"/>
      <c r="R603" s="65"/>
      <c r="S603" s="65"/>
      <c r="T603" s="66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T603" s="18" t="s">
        <v>138</v>
      </c>
      <c r="AU603" s="18" t="s">
        <v>136</v>
      </c>
    </row>
    <row r="604" spans="2:51" s="13" customFormat="1" ht="12">
      <c r="B604" s="188"/>
      <c r="C604" s="189"/>
      <c r="D604" s="190" t="s">
        <v>140</v>
      </c>
      <c r="E604" s="191" t="s">
        <v>19</v>
      </c>
      <c r="F604" s="192" t="s">
        <v>700</v>
      </c>
      <c r="G604" s="189"/>
      <c r="H604" s="191" t="s">
        <v>19</v>
      </c>
      <c r="I604" s="193"/>
      <c r="J604" s="189"/>
      <c r="K604" s="189"/>
      <c r="L604" s="194"/>
      <c r="M604" s="195"/>
      <c r="N604" s="196"/>
      <c r="O604" s="196"/>
      <c r="P604" s="196"/>
      <c r="Q604" s="196"/>
      <c r="R604" s="196"/>
      <c r="S604" s="196"/>
      <c r="T604" s="197"/>
      <c r="AT604" s="198" t="s">
        <v>140</v>
      </c>
      <c r="AU604" s="198" t="s">
        <v>136</v>
      </c>
      <c r="AV604" s="13" t="s">
        <v>78</v>
      </c>
      <c r="AW604" s="13" t="s">
        <v>32</v>
      </c>
      <c r="AX604" s="13" t="s">
        <v>70</v>
      </c>
      <c r="AY604" s="198" t="s">
        <v>128</v>
      </c>
    </row>
    <row r="605" spans="2:51" s="14" customFormat="1" ht="12">
      <c r="B605" s="199"/>
      <c r="C605" s="200"/>
      <c r="D605" s="190" t="s">
        <v>140</v>
      </c>
      <c r="E605" s="201" t="s">
        <v>19</v>
      </c>
      <c r="F605" s="202" t="s">
        <v>701</v>
      </c>
      <c r="G605" s="200"/>
      <c r="H605" s="203">
        <v>1.47</v>
      </c>
      <c r="I605" s="204"/>
      <c r="J605" s="200"/>
      <c r="K605" s="200"/>
      <c r="L605" s="205"/>
      <c r="M605" s="206"/>
      <c r="N605" s="207"/>
      <c r="O605" s="207"/>
      <c r="P605" s="207"/>
      <c r="Q605" s="207"/>
      <c r="R605" s="207"/>
      <c r="S605" s="207"/>
      <c r="T605" s="208"/>
      <c r="AT605" s="209" t="s">
        <v>140</v>
      </c>
      <c r="AU605" s="209" t="s">
        <v>136</v>
      </c>
      <c r="AV605" s="14" t="s">
        <v>136</v>
      </c>
      <c r="AW605" s="14" t="s">
        <v>32</v>
      </c>
      <c r="AX605" s="14" t="s">
        <v>70</v>
      </c>
      <c r="AY605" s="209" t="s">
        <v>128</v>
      </c>
    </row>
    <row r="606" spans="2:51" s="13" customFormat="1" ht="12">
      <c r="B606" s="188"/>
      <c r="C606" s="189"/>
      <c r="D606" s="190" t="s">
        <v>140</v>
      </c>
      <c r="E606" s="191" t="s">
        <v>19</v>
      </c>
      <c r="F606" s="192" t="s">
        <v>702</v>
      </c>
      <c r="G606" s="189"/>
      <c r="H606" s="191" t="s">
        <v>19</v>
      </c>
      <c r="I606" s="193"/>
      <c r="J606" s="189"/>
      <c r="K606" s="189"/>
      <c r="L606" s="194"/>
      <c r="M606" s="195"/>
      <c r="N606" s="196"/>
      <c r="O606" s="196"/>
      <c r="P606" s="196"/>
      <c r="Q606" s="196"/>
      <c r="R606" s="196"/>
      <c r="S606" s="196"/>
      <c r="T606" s="197"/>
      <c r="AT606" s="198" t="s">
        <v>140</v>
      </c>
      <c r="AU606" s="198" t="s">
        <v>136</v>
      </c>
      <c r="AV606" s="13" t="s">
        <v>78</v>
      </c>
      <c r="AW606" s="13" t="s">
        <v>32</v>
      </c>
      <c r="AX606" s="13" t="s">
        <v>70</v>
      </c>
      <c r="AY606" s="198" t="s">
        <v>128</v>
      </c>
    </row>
    <row r="607" spans="2:51" s="14" customFormat="1" ht="12">
      <c r="B607" s="199"/>
      <c r="C607" s="200"/>
      <c r="D607" s="190" t="s">
        <v>140</v>
      </c>
      <c r="E607" s="201" t="s">
        <v>19</v>
      </c>
      <c r="F607" s="202" t="s">
        <v>703</v>
      </c>
      <c r="G607" s="200"/>
      <c r="H607" s="203">
        <v>1.536</v>
      </c>
      <c r="I607" s="204"/>
      <c r="J607" s="200"/>
      <c r="K607" s="200"/>
      <c r="L607" s="205"/>
      <c r="M607" s="206"/>
      <c r="N607" s="207"/>
      <c r="O607" s="207"/>
      <c r="P607" s="207"/>
      <c r="Q607" s="207"/>
      <c r="R607" s="207"/>
      <c r="S607" s="207"/>
      <c r="T607" s="208"/>
      <c r="AT607" s="209" t="s">
        <v>140</v>
      </c>
      <c r="AU607" s="209" t="s">
        <v>136</v>
      </c>
      <c r="AV607" s="14" t="s">
        <v>136</v>
      </c>
      <c r="AW607" s="14" t="s">
        <v>32</v>
      </c>
      <c r="AX607" s="14" t="s">
        <v>70</v>
      </c>
      <c r="AY607" s="209" t="s">
        <v>128</v>
      </c>
    </row>
    <row r="608" spans="2:51" s="15" customFormat="1" ht="12">
      <c r="B608" s="210"/>
      <c r="C608" s="211"/>
      <c r="D608" s="190" t="s">
        <v>140</v>
      </c>
      <c r="E608" s="212" t="s">
        <v>19</v>
      </c>
      <c r="F608" s="213" t="s">
        <v>148</v>
      </c>
      <c r="G608" s="211"/>
      <c r="H608" s="214">
        <v>3.006</v>
      </c>
      <c r="I608" s="215"/>
      <c r="J608" s="211"/>
      <c r="K608" s="211"/>
      <c r="L608" s="216"/>
      <c r="M608" s="217"/>
      <c r="N608" s="218"/>
      <c r="O608" s="218"/>
      <c r="P608" s="218"/>
      <c r="Q608" s="218"/>
      <c r="R608" s="218"/>
      <c r="S608" s="218"/>
      <c r="T608" s="219"/>
      <c r="AT608" s="220" t="s">
        <v>140</v>
      </c>
      <c r="AU608" s="220" t="s">
        <v>136</v>
      </c>
      <c r="AV608" s="15" t="s">
        <v>135</v>
      </c>
      <c r="AW608" s="15" t="s">
        <v>32</v>
      </c>
      <c r="AX608" s="15" t="s">
        <v>78</v>
      </c>
      <c r="AY608" s="220" t="s">
        <v>128</v>
      </c>
    </row>
    <row r="609" spans="1:65" s="2" customFormat="1" ht="37.9" customHeight="1">
      <c r="A609" s="35"/>
      <c r="B609" s="36"/>
      <c r="C609" s="170" t="s">
        <v>704</v>
      </c>
      <c r="D609" s="170" t="s">
        <v>130</v>
      </c>
      <c r="E609" s="171" t="s">
        <v>705</v>
      </c>
      <c r="F609" s="172" t="s">
        <v>706</v>
      </c>
      <c r="G609" s="173" t="s">
        <v>218</v>
      </c>
      <c r="H609" s="174">
        <v>1.576</v>
      </c>
      <c r="I609" s="175"/>
      <c r="J609" s="176">
        <f>ROUND(I609*H609,2)</f>
        <v>0</v>
      </c>
      <c r="K609" s="172" t="s">
        <v>134</v>
      </c>
      <c r="L609" s="40"/>
      <c r="M609" s="177" t="s">
        <v>19</v>
      </c>
      <c r="N609" s="178" t="s">
        <v>42</v>
      </c>
      <c r="O609" s="65"/>
      <c r="P609" s="179">
        <f>O609*H609</f>
        <v>0</v>
      </c>
      <c r="Q609" s="179">
        <v>0</v>
      </c>
      <c r="R609" s="179">
        <f>Q609*H609</f>
        <v>0</v>
      </c>
      <c r="S609" s="179">
        <v>0.076</v>
      </c>
      <c r="T609" s="180">
        <f>S609*H609</f>
        <v>0.11977600000000001</v>
      </c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R609" s="181" t="s">
        <v>135</v>
      </c>
      <c r="AT609" s="181" t="s">
        <v>130</v>
      </c>
      <c r="AU609" s="181" t="s">
        <v>136</v>
      </c>
      <c r="AY609" s="18" t="s">
        <v>128</v>
      </c>
      <c r="BE609" s="182">
        <f>IF(N609="základní",J609,0)</f>
        <v>0</v>
      </c>
      <c r="BF609" s="182">
        <f>IF(N609="snížená",J609,0)</f>
        <v>0</v>
      </c>
      <c r="BG609" s="182">
        <f>IF(N609="zákl. přenesená",J609,0)</f>
        <v>0</v>
      </c>
      <c r="BH609" s="182">
        <f>IF(N609="sníž. přenesená",J609,0)</f>
        <v>0</v>
      </c>
      <c r="BI609" s="182">
        <f>IF(N609="nulová",J609,0)</f>
        <v>0</v>
      </c>
      <c r="BJ609" s="18" t="s">
        <v>136</v>
      </c>
      <c r="BK609" s="182">
        <f>ROUND(I609*H609,2)</f>
        <v>0</v>
      </c>
      <c r="BL609" s="18" t="s">
        <v>135</v>
      </c>
      <c r="BM609" s="181" t="s">
        <v>707</v>
      </c>
    </row>
    <row r="610" spans="1:47" s="2" customFormat="1" ht="12">
      <c r="A610" s="35"/>
      <c r="B610" s="36"/>
      <c r="C610" s="37"/>
      <c r="D610" s="183" t="s">
        <v>138</v>
      </c>
      <c r="E610" s="37"/>
      <c r="F610" s="184" t="s">
        <v>708</v>
      </c>
      <c r="G610" s="37"/>
      <c r="H610" s="37"/>
      <c r="I610" s="185"/>
      <c r="J610" s="37"/>
      <c r="K610" s="37"/>
      <c r="L610" s="40"/>
      <c r="M610" s="186"/>
      <c r="N610" s="187"/>
      <c r="O610" s="65"/>
      <c r="P610" s="65"/>
      <c r="Q610" s="65"/>
      <c r="R610" s="65"/>
      <c r="S610" s="65"/>
      <c r="T610" s="66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T610" s="18" t="s">
        <v>138</v>
      </c>
      <c r="AU610" s="18" t="s">
        <v>136</v>
      </c>
    </row>
    <row r="611" spans="2:51" s="13" customFormat="1" ht="12">
      <c r="B611" s="188"/>
      <c r="C611" s="189"/>
      <c r="D611" s="190" t="s">
        <v>140</v>
      </c>
      <c r="E611" s="191" t="s">
        <v>19</v>
      </c>
      <c r="F611" s="192" t="s">
        <v>709</v>
      </c>
      <c r="G611" s="189"/>
      <c r="H611" s="191" t="s">
        <v>19</v>
      </c>
      <c r="I611" s="193"/>
      <c r="J611" s="189"/>
      <c r="K611" s="189"/>
      <c r="L611" s="194"/>
      <c r="M611" s="195"/>
      <c r="N611" s="196"/>
      <c r="O611" s="196"/>
      <c r="P611" s="196"/>
      <c r="Q611" s="196"/>
      <c r="R611" s="196"/>
      <c r="S611" s="196"/>
      <c r="T611" s="197"/>
      <c r="AT611" s="198" t="s">
        <v>140</v>
      </c>
      <c r="AU611" s="198" t="s">
        <v>136</v>
      </c>
      <c r="AV611" s="13" t="s">
        <v>78</v>
      </c>
      <c r="AW611" s="13" t="s">
        <v>32</v>
      </c>
      <c r="AX611" s="13" t="s">
        <v>70</v>
      </c>
      <c r="AY611" s="198" t="s">
        <v>128</v>
      </c>
    </row>
    <row r="612" spans="2:51" s="14" customFormat="1" ht="12">
      <c r="B612" s="199"/>
      <c r="C612" s="200"/>
      <c r="D612" s="190" t="s">
        <v>140</v>
      </c>
      <c r="E612" s="201" t="s">
        <v>19</v>
      </c>
      <c r="F612" s="202" t="s">
        <v>710</v>
      </c>
      <c r="G612" s="200"/>
      <c r="H612" s="203">
        <v>1.576</v>
      </c>
      <c r="I612" s="204"/>
      <c r="J612" s="200"/>
      <c r="K612" s="200"/>
      <c r="L612" s="205"/>
      <c r="M612" s="206"/>
      <c r="N612" s="207"/>
      <c r="O612" s="207"/>
      <c r="P612" s="207"/>
      <c r="Q612" s="207"/>
      <c r="R612" s="207"/>
      <c r="S612" s="207"/>
      <c r="T612" s="208"/>
      <c r="AT612" s="209" t="s">
        <v>140</v>
      </c>
      <c r="AU612" s="209" t="s">
        <v>136</v>
      </c>
      <c r="AV612" s="14" t="s">
        <v>136</v>
      </c>
      <c r="AW612" s="14" t="s">
        <v>32</v>
      </c>
      <c r="AX612" s="14" t="s">
        <v>78</v>
      </c>
      <c r="AY612" s="209" t="s">
        <v>128</v>
      </c>
    </row>
    <row r="613" spans="1:65" s="2" customFormat="1" ht="44.25" customHeight="1">
      <c r="A613" s="35"/>
      <c r="B613" s="36"/>
      <c r="C613" s="170" t="s">
        <v>711</v>
      </c>
      <c r="D613" s="170" t="s">
        <v>130</v>
      </c>
      <c r="E613" s="171" t="s">
        <v>712</v>
      </c>
      <c r="F613" s="172" t="s">
        <v>713</v>
      </c>
      <c r="G613" s="173" t="s">
        <v>218</v>
      </c>
      <c r="H613" s="174">
        <v>400.74</v>
      </c>
      <c r="I613" s="175"/>
      <c r="J613" s="176">
        <f>ROUND(I613*H613,2)</f>
        <v>0</v>
      </c>
      <c r="K613" s="172" t="s">
        <v>134</v>
      </c>
      <c r="L613" s="40"/>
      <c r="M613" s="177" t="s">
        <v>19</v>
      </c>
      <c r="N613" s="178" t="s">
        <v>42</v>
      </c>
      <c r="O613" s="65"/>
      <c r="P613" s="179">
        <f>O613*H613</f>
        <v>0</v>
      </c>
      <c r="Q613" s="179">
        <v>0</v>
      </c>
      <c r="R613" s="179">
        <f>Q613*H613</f>
        <v>0</v>
      </c>
      <c r="S613" s="179">
        <v>0.059</v>
      </c>
      <c r="T613" s="180">
        <f>S613*H613</f>
        <v>23.64366</v>
      </c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R613" s="181" t="s">
        <v>135</v>
      </c>
      <c r="AT613" s="181" t="s">
        <v>130</v>
      </c>
      <c r="AU613" s="181" t="s">
        <v>136</v>
      </c>
      <c r="AY613" s="18" t="s">
        <v>128</v>
      </c>
      <c r="BE613" s="182">
        <f>IF(N613="základní",J613,0)</f>
        <v>0</v>
      </c>
      <c r="BF613" s="182">
        <f>IF(N613="snížená",J613,0)</f>
        <v>0</v>
      </c>
      <c r="BG613" s="182">
        <f>IF(N613="zákl. přenesená",J613,0)</f>
        <v>0</v>
      </c>
      <c r="BH613" s="182">
        <f>IF(N613="sníž. přenesená",J613,0)</f>
        <v>0</v>
      </c>
      <c r="BI613" s="182">
        <f>IF(N613="nulová",J613,0)</f>
        <v>0</v>
      </c>
      <c r="BJ613" s="18" t="s">
        <v>136</v>
      </c>
      <c r="BK613" s="182">
        <f>ROUND(I613*H613,2)</f>
        <v>0</v>
      </c>
      <c r="BL613" s="18" t="s">
        <v>135</v>
      </c>
      <c r="BM613" s="181" t="s">
        <v>714</v>
      </c>
    </row>
    <row r="614" spans="1:47" s="2" customFormat="1" ht="12">
      <c r="A614" s="35"/>
      <c r="B614" s="36"/>
      <c r="C614" s="37"/>
      <c r="D614" s="183" t="s">
        <v>138</v>
      </c>
      <c r="E614" s="37"/>
      <c r="F614" s="184" t="s">
        <v>715</v>
      </c>
      <c r="G614" s="37"/>
      <c r="H614" s="37"/>
      <c r="I614" s="185"/>
      <c r="J614" s="37"/>
      <c r="K614" s="37"/>
      <c r="L614" s="40"/>
      <c r="M614" s="186"/>
      <c r="N614" s="187"/>
      <c r="O614" s="65"/>
      <c r="P614" s="65"/>
      <c r="Q614" s="65"/>
      <c r="R614" s="65"/>
      <c r="S614" s="65"/>
      <c r="T614" s="66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T614" s="18" t="s">
        <v>138</v>
      </c>
      <c r="AU614" s="18" t="s">
        <v>136</v>
      </c>
    </row>
    <row r="615" spans="2:51" s="13" customFormat="1" ht="12">
      <c r="B615" s="188"/>
      <c r="C615" s="189"/>
      <c r="D615" s="190" t="s">
        <v>140</v>
      </c>
      <c r="E615" s="191" t="s">
        <v>19</v>
      </c>
      <c r="F615" s="192" t="s">
        <v>716</v>
      </c>
      <c r="G615" s="189"/>
      <c r="H615" s="191" t="s">
        <v>19</v>
      </c>
      <c r="I615" s="193"/>
      <c r="J615" s="189"/>
      <c r="K615" s="189"/>
      <c r="L615" s="194"/>
      <c r="M615" s="195"/>
      <c r="N615" s="196"/>
      <c r="O615" s="196"/>
      <c r="P615" s="196"/>
      <c r="Q615" s="196"/>
      <c r="R615" s="196"/>
      <c r="S615" s="196"/>
      <c r="T615" s="197"/>
      <c r="AT615" s="198" t="s">
        <v>140</v>
      </c>
      <c r="AU615" s="198" t="s">
        <v>136</v>
      </c>
      <c r="AV615" s="13" t="s">
        <v>78</v>
      </c>
      <c r="AW615" s="13" t="s">
        <v>32</v>
      </c>
      <c r="AX615" s="13" t="s">
        <v>70</v>
      </c>
      <c r="AY615" s="198" t="s">
        <v>128</v>
      </c>
    </row>
    <row r="616" spans="2:51" s="13" customFormat="1" ht="12">
      <c r="B616" s="188"/>
      <c r="C616" s="189"/>
      <c r="D616" s="190" t="s">
        <v>140</v>
      </c>
      <c r="E616" s="191" t="s">
        <v>19</v>
      </c>
      <c r="F616" s="192" t="s">
        <v>142</v>
      </c>
      <c r="G616" s="189"/>
      <c r="H616" s="191" t="s">
        <v>19</v>
      </c>
      <c r="I616" s="193"/>
      <c r="J616" s="189"/>
      <c r="K616" s="189"/>
      <c r="L616" s="194"/>
      <c r="M616" s="195"/>
      <c r="N616" s="196"/>
      <c r="O616" s="196"/>
      <c r="P616" s="196"/>
      <c r="Q616" s="196"/>
      <c r="R616" s="196"/>
      <c r="S616" s="196"/>
      <c r="T616" s="197"/>
      <c r="AT616" s="198" t="s">
        <v>140</v>
      </c>
      <c r="AU616" s="198" t="s">
        <v>136</v>
      </c>
      <c r="AV616" s="13" t="s">
        <v>78</v>
      </c>
      <c r="AW616" s="13" t="s">
        <v>32</v>
      </c>
      <c r="AX616" s="13" t="s">
        <v>70</v>
      </c>
      <c r="AY616" s="198" t="s">
        <v>128</v>
      </c>
    </row>
    <row r="617" spans="2:51" s="14" customFormat="1" ht="12">
      <c r="B617" s="199"/>
      <c r="C617" s="200"/>
      <c r="D617" s="190" t="s">
        <v>140</v>
      </c>
      <c r="E617" s="201" t="s">
        <v>19</v>
      </c>
      <c r="F617" s="202" t="s">
        <v>717</v>
      </c>
      <c r="G617" s="200"/>
      <c r="H617" s="203">
        <v>120.876</v>
      </c>
      <c r="I617" s="204"/>
      <c r="J617" s="200"/>
      <c r="K617" s="200"/>
      <c r="L617" s="205"/>
      <c r="M617" s="206"/>
      <c r="N617" s="207"/>
      <c r="O617" s="207"/>
      <c r="P617" s="207"/>
      <c r="Q617" s="207"/>
      <c r="R617" s="207"/>
      <c r="S617" s="207"/>
      <c r="T617" s="208"/>
      <c r="AT617" s="209" t="s">
        <v>140</v>
      </c>
      <c r="AU617" s="209" t="s">
        <v>136</v>
      </c>
      <c r="AV617" s="14" t="s">
        <v>136</v>
      </c>
      <c r="AW617" s="14" t="s">
        <v>32</v>
      </c>
      <c r="AX617" s="14" t="s">
        <v>70</v>
      </c>
      <c r="AY617" s="209" t="s">
        <v>128</v>
      </c>
    </row>
    <row r="618" spans="2:51" s="14" customFormat="1" ht="33.75">
      <c r="B618" s="199"/>
      <c r="C618" s="200"/>
      <c r="D618" s="190" t="s">
        <v>140</v>
      </c>
      <c r="E618" s="201" t="s">
        <v>19</v>
      </c>
      <c r="F618" s="202" t="s">
        <v>342</v>
      </c>
      <c r="G618" s="200"/>
      <c r="H618" s="203">
        <v>-17.25</v>
      </c>
      <c r="I618" s="204"/>
      <c r="J618" s="200"/>
      <c r="K618" s="200"/>
      <c r="L618" s="205"/>
      <c r="M618" s="206"/>
      <c r="N618" s="207"/>
      <c r="O618" s="207"/>
      <c r="P618" s="207"/>
      <c r="Q618" s="207"/>
      <c r="R618" s="207"/>
      <c r="S618" s="207"/>
      <c r="T618" s="208"/>
      <c r="AT618" s="209" t="s">
        <v>140</v>
      </c>
      <c r="AU618" s="209" t="s">
        <v>136</v>
      </c>
      <c r="AV618" s="14" t="s">
        <v>136</v>
      </c>
      <c r="AW618" s="14" t="s">
        <v>32</v>
      </c>
      <c r="AX618" s="14" t="s">
        <v>70</v>
      </c>
      <c r="AY618" s="209" t="s">
        <v>128</v>
      </c>
    </row>
    <row r="619" spans="2:51" s="14" customFormat="1" ht="22.5">
      <c r="B619" s="199"/>
      <c r="C619" s="200"/>
      <c r="D619" s="190" t="s">
        <v>140</v>
      </c>
      <c r="E619" s="201" t="s">
        <v>19</v>
      </c>
      <c r="F619" s="202" t="s">
        <v>343</v>
      </c>
      <c r="G619" s="200"/>
      <c r="H619" s="203">
        <v>9.276</v>
      </c>
      <c r="I619" s="204"/>
      <c r="J619" s="200"/>
      <c r="K619" s="200"/>
      <c r="L619" s="205"/>
      <c r="M619" s="206"/>
      <c r="N619" s="207"/>
      <c r="O619" s="207"/>
      <c r="P619" s="207"/>
      <c r="Q619" s="207"/>
      <c r="R619" s="207"/>
      <c r="S619" s="207"/>
      <c r="T619" s="208"/>
      <c r="AT619" s="209" t="s">
        <v>140</v>
      </c>
      <c r="AU619" s="209" t="s">
        <v>136</v>
      </c>
      <c r="AV619" s="14" t="s">
        <v>136</v>
      </c>
      <c r="AW619" s="14" t="s">
        <v>32</v>
      </c>
      <c r="AX619" s="14" t="s">
        <v>70</v>
      </c>
      <c r="AY619" s="209" t="s">
        <v>128</v>
      </c>
    </row>
    <row r="620" spans="2:51" s="13" customFormat="1" ht="12">
      <c r="B620" s="188"/>
      <c r="C620" s="189"/>
      <c r="D620" s="190" t="s">
        <v>140</v>
      </c>
      <c r="E620" s="191" t="s">
        <v>19</v>
      </c>
      <c r="F620" s="192" t="s">
        <v>144</v>
      </c>
      <c r="G620" s="189"/>
      <c r="H620" s="191" t="s">
        <v>19</v>
      </c>
      <c r="I620" s="193"/>
      <c r="J620" s="189"/>
      <c r="K620" s="189"/>
      <c r="L620" s="194"/>
      <c r="M620" s="195"/>
      <c r="N620" s="196"/>
      <c r="O620" s="196"/>
      <c r="P620" s="196"/>
      <c r="Q620" s="196"/>
      <c r="R620" s="196"/>
      <c r="S620" s="196"/>
      <c r="T620" s="197"/>
      <c r="AT620" s="198" t="s">
        <v>140</v>
      </c>
      <c r="AU620" s="198" t="s">
        <v>136</v>
      </c>
      <c r="AV620" s="13" t="s">
        <v>78</v>
      </c>
      <c r="AW620" s="13" t="s">
        <v>32</v>
      </c>
      <c r="AX620" s="13" t="s">
        <v>70</v>
      </c>
      <c r="AY620" s="198" t="s">
        <v>128</v>
      </c>
    </row>
    <row r="621" spans="2:51" s="14" customFormat="1" ht="22.5">
      <c r="B621" s="199"/>
      <c r="C621" s="200"/>
      <c r="D621" s="190" t="s">
        <v>140</v>
      </c>
      <c r="E621" s="201" t="s">
        <v>19</v>
      </c>
      <c r="F621" s="202" t="s">
        <v>718</v>
      </c>
      <c r="G621" s="200"/>
      <c r="H621" s="203">
        <v>127.098</v>
      </c>
      <c r="I621" s="204"/>
      <c r="J621" s="200"/>
      <c r="K621" s="200"/>
      <c r="L621" s="205"/>
      <c r="M621" s="206"/>
      <c r="N621" s="207"/>
      <c r="O621" s="207"/>
      <c r="P621" s="207"/>
      <c r="Q621" s="207"/>
      <c r="R621" s="207"/>
      <c r="S621" s="207"/>
      <c r="T621" s="208"/>
      <c r="AT621" s="209" t="s">
        <v>140</v>
      </c>
      <c r="AU621" s="209" t="s">
        <v>136</v>
      </c>
      <c r="AV621" s="14" t="s">
        <v>136</v>
      </c>
      <c r="AW621" s="14" t="s">
        <v>32</v>
      </c>
      <c r="AX621" s="14" t="s">
        <v>70</v>
      </c>
      <c r="AY621" s="209" t="s">
        <v>128</v>
      </c>
    </row>
    <row r="622" spans="2:51" s="14" customFormat="1" ht="33.75">
      <c r="B622" s="199"/>
      <c r="C622" s="200"/>
      <c r="D622" s="190" t="s">
        <v>140</v>
      </c>
      <c r="E622" s="201" t="s">
        <v>19</v>
      </c>
      <c r="F622" s="202" t="s">
        <v>719</v>
      </c>
      <c r="G622" s="200"/>
      <c r="H622" s="203">
        <v>-23.644</v>
      </c>
      <c r="I622" s="204"/>
      <c r="J622" s="200"/>
      <c r="K622" s="200"/>
      <c r="L622" s="205"/>
      <c r="M622" s="206"/>
      <c r="N622" s="207"/>
      <c r="O622" s="207"/>
      <c r="P622" s="207"/>
      <c r="Q622" s="207"/>
      <c r="R622" s="207"/>
      <c r="S622" s="207"/>
      <c r="T622" s="208"/>
      <c r="AT622" s="209" t="s">
        <v>140</v>
      </c>
      <c r="AU622" s="209" t="s">
        <v>136</v>
      </c>
      <c r="AV622" s="14" t="s">
        <v>136</v>
      </c>
      <c r="AW622" s="14" t="s">
        <v>32</v>
      </c>
      <c r="AX622" s="14" t="s">
        <v>70</v>
      </c>
      <c r="AY622" s="209" t="s">
        <v>128</v>
      </c>
    </row>
    <row r="623" spans="2:51" s="14" customFormat="1" ht="22.5">
      <c r="B623" s="199"/>
      <c r="C623" s="200"/>
      <c r="D623" s="190" t="s">
        <v>140</v>
      </c>
      <c r="E623" s="201" t="s">
        <v>19</v>
      </c>
      <c r="F623" s="202" t="s">
        <v>720</v>
      </c>
      <c r="G623" s="200"/>
      <c r="H623" s="203">
        <v>10.102</v>
      </c>
      <c r="I623" s="204"/>
      <c r="J623" s="200"/>
      <c r="K623" s="200"/>
      <c r="L623" s="205"/>
      <c r="M623" s="206"/>
      <c r="N623" s="207"/>
      <c r="O623" s="207"/>
      <c r="P623" s="207"/>
      <c r="Q623" s="207"/>
      <c r="R623" s="207"/>
      <c r="S623" s="207"/>
      <c r="T623" s="208"/>
      <c r="AT623" s="209" t="s">
        <v>140</v>
      </c>
      <c r="AU623" s="209" t="s">
        <v>136</v>
      </c>
      <c r="AV623" s="14" t="s">
        <v>136</v>
      </c>
      <c r="AW623" s="14" t="s">
        <v>32</v>
      </c>
      <c r="AX623" s="14" t="s">
        <v>70</v>
      </c>
      <c r="AY623" s="209" t="s">
        <v>128</v>
      </c>
    </row>
    <row r="624" spans="2:51" s="13" customFormat="1" ht="12">
      <c r="B624" s="188"/>
      <c r="C624" s="189"/>
      <c r="D624" s="190" t="s">
        <v>140</v>
      </c>
      <c r="E624" s="191" t="s">
        <v>19</v>
      </c>
      <c r="F624" s="192" t="s">
        <v>146</v>
      </c>
      <c r="G624" s="189"/>
      <c r="H624" s="191" t="s">
        <v>19</v>
      </c>
      <c r="I624" s="193"/>
      <c r="J624" s="189"/>
      <c r="K624" s="189"/>
      <c r="L624" s="194"/>
      <c r="M624" s="195"/>
      <c r="N624" s="196"/>
      <c r="O624" s="196"/>
      <c r="P624" s="196"/>
      <c r="Q624" s="196"/>
      <c r="R624" s="196"/>
      <c r="S624" s="196"/>
      <c r="T624" s="197"/>
      <c r="AT624" s="198" t="s">
        <v>140</v>
      </c>
      <c r="AU624" s="198" t="s">
        <v>136</v>
      </c>
      <c r="AV624" s="13" t="s">
        <v>78</v>
      </c>
      <c r="AW624" s="13" t="s">
        <v>32</v>
      </c>
      <c r="AX624" s="13" t="s">
        <v>70</v>
      </c>
      <c r="AY624" s="198" t="s">
        <v>128</v>
      </c>
    </row>
    <row r="625" spans="2:51" s="14" customFormat="1" ht="22.5">
      <c r="B625" s="199"/>
      <c r="C625" s="200"/>
      <c r="D625" s="190" t="s">
        <v>140</v>
      </c>
      <c r="E625" s="201" t="s">
        <v>19</v>
      </c>
      <c r="F625" s="202" t="s">
        <v>721</v>
      </c>
      <c r="G625" s="200"/>
      <c r="H625" s="203">
        <v>173.175</v>
      </c>
      <c r="I625" s="204"/>
      <c r="J625" s="200"/>
      <c r="K625" s="200"/>
      <c r="L625" s="205"/>
      <c r="M625" s="206"/>
      <c r="N625" s="207"/>
      <c r="O625" s="207"/>
      <c r="P625" s="207"/>
      <c r="Q625" s="207"/>
      <c r="R625" s="207"/>
      <c r="S625" s="207"/>
      <c r="T625" s="208"/>
      <c r="AT625" s="209" t="s">
        <v>140</v>
      </c>
      <c r="AU625" s="209" t="s">
        <v>136</v>
      </c>
      <c r="AV625" s="14" t="s">
        <v>136</v>
      </c>
      <c r="AW625" s="14" t="s">
        <v>32</v>
      </c>
      <c r="AX625" s="14" t="s">
        <v>70</v>
      </c>
      <c r="AY625" s="209" t="s">
        <v>128</v>
      </c>
    </row>
    <row r="626" spans="2:51" s="14" customFormat="1" ht="33.75">
      <c r="B626" s="199"/>
      <c r="C626" s="200"/>
      <c r="D626" s="190" t="s">
        <v>140</v>
      </c>
      <c r="E626" s="201" t="s">
        <v>19</v>
      </c>
      <c r="F626" s="202" t="s">
        <v>722</v>
      </c>
      <c r="G626" s="200"/>
      <c r="H626" s="203">
        <v>-17.399</v>
      </c>
      <c r="I626" s="204"/>
      <c r="J626" s="200"/>
      <c r="K626" s="200"/>
      <c r="L626" s="205"/>
      <c r="M626" s="206"/>
      <c r="N626" s="207"/>
      <c r="O626" s="207"/>
      <c r="P626" s="207"/>
      <c r="Q626" s="207"/>
      <c r="R626" s="207"/>
      <c r="S626" s="207"/>
      <c r="T626" s="208"/>
      <c r="AT626" s="209" t="s">
        <v>140</v>
      </c>
      <c r="AU626" s="209" t="s">
        <v>136</v>
      </c>
      <c r="AV626" s="14" t="s">
        <v>136</v>
      </c>
      <c r="AW626" s="14" t="s">
        <v>32</v>
      </c>
      <c r="AX626" s="14" t="s">
        <v>70</v>
      </c>
      <c r="AY626" s="209" t="s">
        <v>128</v>
      </c>
    </row>
    <row r="627" spans="2:51" s="14" customFormat="1" ht="22.5">
      <c r="B627" s="199"/>
      <c r="C627" s="200"/>
      <c r="D627" s="190" t="s">
        <v>140</v>
      </c>
      <c r="E627" s="201" t="s">
        <v>19</v>
      </c>
      <c r="F627" s="202" t="s">
        <v>723</v>
      </c>
      <c r="G627" s="200"/>
      <c r="H627" s="203">
        <v>9.226</v>
      </c>
      <c r="I627" s="204"/>
      <c r="J627" s="200"/>
      <c r="K627" s="200"/>
      <c r="L627" s="205"/>
      <c r="M627" s="206"/>
      <c r="N627" s="207"/>
      <c r="O627" s="207"/>
      <c r="P627" s="207"/>
      <c r="Q627" s="207"/>
      <c r="R627" s="207"/>
      <c r="S627" s="207"/>
      <c r="T627" s="208"/>
      <c r="AT627" s="209" t="s">
        <v>140</v>
      </c>
      <c r="AU627" s="209" t="s">
        <v>136</v>
      </c>
      <c r="AV627" s="14" t="s">
        <v>136</v>
      </c>
      <c r="AW627" s="14" t="s">
        <v>32</v>
      </c>
      <c r="AX627" s="14" t="s">
        <v>70</v>
      </c>
      <c r="AY627" s="209" t="s">
        <v>128</v>
      </c>
    </row>
    <row r="628" spans="2:51" s="13" customFormat="1" ht="12">
      <c r="B628" s="188"/>
      <c r="C628" s="189"/>
      <c r="D628" s="190" t="s">
        <v>140</v>
      </c>
      <c r="E628" s="191" t="s">
        <v>19</v>
      </c>
      <c r="F628" s="192" t="s">
        <v>350</v>
      </c>
      <c r="G628" s="189"/>
      <c r="H628" s="191" t="s">
        <v>19</v>
      </c>
      <c r="I628" s="193"/>
      <c r="J628" s="189"/>
      <c r="K628" s="189"/>
      <c r="L628" s="194"/>
      <c r="M628" s="195"/>
      <c r="N628" s="196"/>
      <c r="O628" s="196"/>
      <c r="P628" s="196"/>
      <c r="Q628" s="196"/>
      <c r="R628" s="196"/>
      <c r="S628" s="196"/>
      <c r="T628" s="197"/>
      <c r="AT628" s="198" t="s">
        <v>140</v>
      </c>
      <c r="AU628" s="198" t="s">
        <v>136</v>
      </c>
      <c r="AV628" s="13" t="s">
        <v>78</v>
      </c>
      <c r="AW628" s="13" t="s">
        <v>32</v>
      </c>
      <c r="AX628" s="13" t="s">
        <v>70</v>
      </c>
      <c r="AY628" s="198" t="s">
        <v>128</v>
      </c>
    </row>
    <row r="629" spans="2:51" s="14" customFormat="1" ht="12">
      <c r="B629" s="199"/>
      <c r="C629" s="200"/>
      <c r="D629" s="190" t="s">
        <v>140</v>
      </c>
      <c r="E629" s="201" t="s">
        <v>19</v>
      </c>
      <c r="F629" s="202" t="s">
        <v>351</v>
      </c>
      <c r="G629" s="200"/>
      <c r="H629" s="203">
        <v>9.28</v>
      </c>
      <c r="I629" s="204"/>
      <c r="J629" s="200"/>
      <c r="K629" s="200"/>
      <c r="L629" s="205"/>
      <c r="M629" s="206"/>
      <c r="N629" s="207"/>
      <c r="O629" s="207"/>
      <c r="P629" s="207"/>
      <c r="Q629" s="207"/>
      <c r="R629" s="207"/>
      <c r="S629" s="207"/>
      <c r="T629" s="208"/>
      <c r="AT629" s="209" t="s">
        <v>140</v>
      </c>
      <c r="AU629" s="209" t="s">
        <v>136</v>
      </c>
      <c r="AV629" s="14" t="s">
        <v>136</v>
      </c>
      <c r="AW629" s="14" t="s">
        <v>32</v>
      </c>
      <c r="AX629" s="14" t="s">
        <v>70</v>
      </c>
      <c r="AY629" s="209" t="s">
        <v>128</v>
      </c>
    </row>
    <row r="630" spans="2:51" s="15" customFormat="1" ht="12">
      <c r="B630" s="210"/>
      <c r="C630" s="211"/>
      <c r="D630" s="190" t="s">
        <v>140</v>
      </c>
      <c r="E630" s="212" t="s">
        <v>19</v>
      </c>
      <c r="F630" s="213" t="s">
        <v>148</v>
      </c>
      <c r="G630" s="211"/>
      <c r="H630" s="214">
        <v>400.74</v>
      </c>
      <c r="I630" s="215"/>
      <c r="J630" s="211"/>
      <c r="K630" s="211"/>
      <c r="L630" s="216"/>
      <c r="M630" s="217"/>
      <c r="N630" s="218"/>
      <c r="O630" s="218"/>
      <c r="P630" s="218"/>
      <c r="Q630" s="218"/>
      <c r="R630" s="218"/>
      <c r="S630" s="218"/>
      <c r="T630" s="219"/>
      <c r="AT630" s="220" t="s">
        <v>140</v>
      </c>
      <c r="AU630" s="220" t="s">
        <v>136</v>
      </c>
      <c r="AV630" s="15" t="s">
        <v>135</v>
      </c>
      <c r="AW630" s="15" t="s">
        <v>32</v>
      </c>
      <c r="AX630" s="15" t="s">
        <v>78</v>
      </c>
      <c r="AY630" s="220" t="s">
        <v>128</v>
      </c>
    </row>
    <row r="631" spans="1:65" s="2" customFormat="1" ht="24.2" customHeight="1">
      <c r="A631" s="35"/>
      <c r="B631" s="36"/>
      <c r="C631" s="170" t="s">
        <v>724</v>
      </c>
      <c r="D631" s="170" t="s">
        <v>130</v>
      </c>
      <c r="E631" s="171" t="s">
        <v>725</v>
      </c>
      <c r="F631" s="172" t="s">
        <v>726</v>
      </c>
      <c r="G631" s="173" t="s">
        <v>218</v>
      </c>
      <c r="H631" s="174">
        <v>44.829</v>
      </c>
      <c r="I631" s="175"/>
      <c r="J631" s="176">
        <f>ROUND(I631*H631,2)</f>
        <v>0</v>
      </c>
      <c r="K631" s="172" t="s">
        <v>134</v>
      </c>
      <c r="L631" s="40"/>
      <c r="M631" s="177" t="s">
        <v>19</v>
      </c>
      <c r="N631" s="178" t="s">
        <v>42</v>
      </c>
      <c r="O631" s="65"/>
      <c r="P631" s="179">
        <f>O631*H631</f>
        <v>0</v>
      </c>
      <c r="Q631" s="179">
        <v>0</v>
      </c>
      <c r="R631" s="179">
        <f>Q631*H631</f>
        <v>0</v>
      </c>
      <c r="S631" s="179">
        <v>0.014</v>
      </c>
      <c r="T631" s="180">
        <f>S631*H631</f>
        <v>0.627606</v>
      </c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R631" s="181" t="s">
        <v>135</v>
      </c>
      <c r="AT631" s="181" t="s">
        <v>130</v>
      </c>
      <c r="AU631" s="181" t="s">
        <v>136</v>
      </c>
      <c r="AY631" s="18" t="s">
        <v>128</v>
      </c>
      <c r="BE631" s="182">
        <f>IF(N631="základní",J631,0)</f>
        <v>0</v>
      </c>
      <c r="BF631" s="182">
        <f>IF(N631="snížená",J631,0)</f>
        <v>0</v>
      </c>
      <c r="BG631" s="182">
        <f>IF(N631="zákl. přenesená",J631,0)</f>
        <v>0</v>
      </c>
      <c r="BH631" s="182">
        <f>IF(N631="sníž. přenesená",J631,0)</f>
        <v>0</v>
      </c>
      <c r="BI631" s="182">
        <f>IF(N631="nulová",J631,0)</f>
        <v>0</v>
      </c>
      <c r="BJ631" s="18" t="s">
        <v>136</v>
      </c>
      <c r="BK631" s="182">
        <f>ROUND(I631*H631,2)</f>
        <v>0</v>
      </c>
      <c r="BL631" s="18" t="s">
        <v>135</v>
      </c>
      <c r="BM631" s="181" t="s">
        <v>727</v>
      </c>
    </row>
    <row r="632" spans="1:47" s="2" customFormat="1" ht="12">
      <c r="A632" s="35"/>
      <c r="B632" s="36"/>
      <c r="C632" s="37"/>
      <c r="D632" s="183" t="s">
        <v>138</v>
      </c>
      <c r="E632" s="37"/>
      <c r="F632" s="184" t="s">
        <v>728</v>
      </c>
      <c r="G632" s="37"/>
      <c r="H632" s="37"/>
      <c r="I632" s="185"/>
      <c r="J632" s="37"/>
      <c r="K632" s="37"/>
      <c r="L632" s="40"/>
      <c r="M632" s="186"/>
      <c r="N632" s="187"/>
      <c r="O632" s="65"/>
      <c r="P632" s="65"/>
      <c r="Q632" s="65"/>
      <c r="R632" s="65"/>
      <c r="S632" s="65"/>
      <c r="T632" s="66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T632" s="18" t="s">
        <v>138</v>
      </c>
      <c r="AU632" s="18" t="s">
        <v>136</v>
      </c>
    </row>
    <row r="633" spans="2:51" s="13" customFormat="1" ht="12">
      <c r="B633" s="188"/>
      <c r="C633" s="189"/>
      <c r="D633" s="190" t="s">
        <v>140</v>
      </c>
      <c r="E633" s="191" t="s">
        <v>19</v>
      </c>
      <c r="F633" s="192" t="s">
        <v>729</v>
      </c>
      <c r="G633" s="189"/>
      <c r="H633" s="191" t="s">
        <v>19</v>
      </c>
      <c r="I633" s="193"/>
      <c r="J633" s="189"/>
      <c r="K633" s="189"/>
      <c r="L633" s="194"/>
      <c r="M633" s="195"/>
      <c r="N633" s="196"/>
      <c r="O633" s="196"/>
      <c r="P633" s="196"/>
      <c r="Q633" s="196"/>
      <c r="R633" s="196"/>
      <c r="S633" s="196"/>
      <c r="T633" s="197"/>
      <c r="AT633" s="198" t="s">
        <v>140</v>
      </c>
      <c r="AU633" s="198" t="s">
        <v>136</v>
      </c>
      <c r="AV633" s="13" t="s">
        <v>78</v>
      </c>
      <c r="AW633" s="13" t="s">
        <v>32</v>
      </c>
      <c r="AX633" s="13" t="s">
        <v>70</v>
      </c>
      <c r="AY633" s="198" t="s">
        <v>128</v>
      </c>
    </row>
    <row r="634" spans="2:51" s="13" customFormat="1" ht="12">
      <c r="B634" s="188"/>
      <c r="C634" s="189"/>
      <c r="D634" s="190" t="s">
        <v>140</v>
      </c>
      <c r="E634" s="191" t="s">
        <v>19</v>
      </c>
      <c r="F634" s="192" t="s">
        <v>142</v>
      </c>
      <c r="G634" s="189"/>
      <c r="H634" s="191" t="s">
        <v>19</v>
      </c>
      <c r="I634" s="193"/>
      <c r="J634" s="189"/>
      <c r="K634" s="189"/>
      <c r="L634" s="194"/>
      <c r="M634" s="195"/>
      <c r="N634" s="196"/>
      <c r="O634" s="196"/>
      <c r="P634" s="196"/>
      <c r="Q634" s="196"/>
      <c r="R634" s="196"/>
      <c r="S634" s="196"/>
      <c r="T634" s="197"/>
      <c r="AT634" s="198" t="s">
        <v>140</v>
      </c>
      <c r="AU634" s="198" t="s">
        <v>136</v>
      </c>
      <c r="AV634" s="13" t="s">
        <v>78</v>
      </c>
      <c r="AW634" s="13" t="s">
        <v>32</v>
      </c>
      <c r="AX634" s="13" t="s">
        <v>70</v>
      </c>
      <c r="AY634" s="198" t="s">
        <v>128</v>
      </c>
    </row>
    <row r="635" spans="2:51" s="14" customFormat="1" ht="12">
      <c r="B635" s="199"/>
      <c r="C635" s="200"/>
      <c r="D635" s="190" t="s">
        <v>140</v>
      </c>
      <c r="E635" s="201" t="s">
        <v>19</v>
      </c>
      <c r="F635" s="202" t="s">
        <v>730</v>
      </c>
      <c r="G635" s="200"/>
      <c r="H635" s="203">
        <v>11.057</v>
      </c>
      <c r="I635" s="204"/>
      <c r="J635" s="200"/>
      <c r="K635" s="200"/>
      <c r="L635" s="205"/>
      <c r="M635" s="206"/>
      <c r="N635" s="207"/>
      <c r="O635" s="207"/>
      <c r="P635" s="207"/>
      <c r="Q635" s="207"/>
      <c r="R635" s="207"/>
      <c r="S635" s="207"/>
      <c r="T635" s="208"/>
      <c r="AT635" s="209" t="s">
        <v>140</v>
      </c>
      <c r="AU635" s="209" t="s">
        <v>136</v>
      </c>
      <c r="AV635" s="14" t="s">
        <v>136</v>
      </c>
      <c r="AW635" s="14" t="s">
        <v>32</v>
      </c>
      <c r="AX635" s="14" t="s">
        <v>70</v>
      </c>
      <c r="AY635" s="209" t="s">
        <v>128</v>
      </c>
    </row>
    <row r="636" spans="2:51" s="13" customFormat="1" ht="12">
      <c r="B636" s="188"/>
      <c r="C636" s="189"/>
      <c r="D636" s="190" t="s">
        <v>140</v>
      </c>
      <c r="E636" s="191" t="s">
        <v>19</v>
      </c>
      <c r="F636" s="192" t="s">
        <v>144</v>
      </c>
      <c r="G636" s="189"/>
      <c r="H636" s="191" t="s">
        <v>19</v>
      </c>
      <c r="I636" s="193"/>
      <c r="J636" s="189"/>
      <c r="K636" s="189"/>
      <c r="L636" s="194"/>
      <c r="M636" s="195"/>
      <c r="N636" s="196"/>
      <c r="O636" s="196"/>
      <c r="P636" s="196"/>
      <c r="Q636" s="196"/>
      <c r="R636" s="196"/>
      <c r="S636" s="196"/>
      <c r="T636" s="197"/>
      <c r="AT636" s="198" t="s">
        <v>140</v>
      </c>
      <c r="AU636" s="198" t="s">
        <v>136</v>
      </c>
      <c r="AV636" s="13" t="s">
        <v>78</v>
      </c>
      <c r="AW636" s="13" t="s">
        <v>32</v>
      </c>
      <c r="AX636" s="13" t="s">
        <v>70</v>
      </c>
      <c r="AY636" s="198" t="s">
        <v>128</v>
      </c>
    </row>
    <row r="637" spans="2:51" s="14" customFormat="1" ht="22.5">
      <c r="B637" s="199"/>
      <c r="C637" s="200"/>
      <c r="D637" s="190" t="s">
        <v>140</v>
      </c>
      <c r="E637" s="201" t="s">
        <v>19</v>
      </c>
      <c r="F637" s="202" t="s">
        <v>731</v>
      </c>
      <c r="G637" s="200"/>
      <c r="H637" s="203">
        <v>16.848</v>
      </c>
      <c r="I637" s="204"/>
      <c r="J637" s="200"/>
      <c r="K637" s="200"/>
      <c r="L637" s="205"/>
      <c r="M637" s="206"/>
      <c r="N637" s="207"/>
      <c r="O637" s="207"/>
      <c r="P637" s="207"/>
      <c r="Q637" s="207"/>
      <c r="R637" s="207"/>
      <c r="S637" s="207"/>
      <c r="T637" s="208"/>
      <c r="AT637" s="209" t="s">
        <v>140</v>
      </c>
      <c r="AU637" s="209" t="s">
        <v>136</v>
      </c>
      <c r="AV637" s="14" t="s">
        <v>136</v>
      </c>
      <c r="AW637" s="14" t="s">
        <v>32</v>
      </c>
      <c r="AX637" s="14" t="s">
        <v>70</v>
      </c>
      <c r="AY637" s="209" t="s">
        <v>128</v>
      </c>
    </row>
    <row r="638" spans="2:51" s="13" customFormat="1" ht="12">
      <c r="B638" s="188"/>
      <c r="C638" s="189"/>
      <c r="D638" s="190" t="s">
        <v>140</v>
      </c>
      <c r="E638" s="191" t="s">
        <v>19</v>
      </c>
      <c r="F638" s="192" t="s">
        <v>146</v>
      </c>
      <c r="G638" s="189"/>
      <c r="H638" s="191" t="s">
        <v>19</v>
      </c>
      <c r="I638" s="193"/>
      <c r="J638" s="189"/>
      <c r="K638" s="189"/>
      <c r="L638" s="194"/>
      <c r="M638" s="195"/>
      <c r="N638" s="196"/>
      <c r="O638" s="196"/>
      <c r="P638" s="196"/>
      <c r="Q638" s="196"/>
      <c r="R638" s="196"/>
      <c r="S638" s="196"/>
      <c r="T638" s="197"/>
      <c r="AT638" s="198" t="s">
        <v>140</v>
      </c>
      <c r="AU638" s="198" t="s">
        <v>136</v>
      </c>
      <c r="AV638" s="13" t="s">
        <v>78</v>
      </c>
      <c r="AW638" s="13" t="s">
        <v>32</v>
      </c>
      <c r="AX638" s="13" t="s">
        <v>70</v>
      </c>
      <c r="AY638" s="198" t="s">
        <v>128</v>
      </c>
    </row>
    <row r="639" spans="2:51" s="14" customFormat="1" ht="22.5">
      <c r="B639" s="199"/>
      <c r="C639" s="200"/>
      <c r="D639" s="190" t="s">
        <v>140</v>
      </c>
      <c r="E639" s="201" t="s">
        <v>19</v>
      </c>
      <c r="F639" s="202" t="s">
        <v>732</v>
      </c>
      <c r="G639" s="200"/>
      <c r="H639" s="203">
        <v>16.924</v>
      </c>
      <c r="I639" s="204"/>
      <c r="J639" s="200"/>
      <c r="K639" s="200"/>
      <c r="L639" s="205"/>
      <c r="M639" s="206"/>
      <c r="N639" s="207"/>
      <c r="O639" s="207"/>
      <c r="P639" s="207"/>
      <c r="Q639" s="207"/>
      <c r="R639" s="207"/>
      <c r="S639" s="207"/>
      <c r="T639" s="208"/>
      <c r="AT639" s="209" t="s">
        <v>140</v>
      </c>
      <c r="AU639" s="209" t="s">
        <v>136</v>
      </c>
      <c r="AV639" s="14" t="s">
        <v>136</v>
      </c>
      <c r="AW639" s="14" t="s">
        <v>32</v>
      </c>
      <c r="AX639" s="14" t="s">
        <v>70</v>
      </c>
      <c r="AY639" s="209" t="s">
        <v>128</v>
      </c>
    </row>
    <row r="640" spans="2:51" s="15" customFormat="1" ht="12">
      <c r="B640" s="210"/>
      <c r="C640" s="211"/>
      <c r="D640" s="190" t="s">
        <v>140</v>
      </c>
      <c r="E640" s="212" t="s">
        <v>19</v>
      </c>
      <c r="F640" s="213" t="s">
        <v>148</v>
      </c>
      <c r="G640" s="211"/>
      <c r="H640" s="214">
        <v>44.829</v>
      </c>
      <c r="I640" s="215"/>
      <c r="J640" s="211"/>
      <c r="K640" s="211"/>
      <c r="L640" s="216"/>
      <c r="M640" s="217"/>
      <c r="N640" s="218"/>
      <c r="O640" s="218"/>
      <c r="P640" s="218"/>
      <c r="Q640" s="218"/>
      <c r="R640" s="218"/>
      <c r="S640" s="218"/>
      <c r="T640" s="219"/>
      <c r="AT640" s="220" t="s">
        <v>140</v>
      </c>
      <c r="AU640" s="220" t="s">
        <v>136</v>
      </c>
      <c r="AV640" s="15" t="s">
        <v>135</v>
      </c>
      <c r="AW640" s="15" t="s">
        <v>32</v>
      </c>
      <c r="AX640" s="15" t="s">
        <v>78</v>
      </c>
      <c r="AY640" s="220" t="s">
        <v>128</v>
      </c>
    </row>
    <row r="641" spans="1:65" s="2" customFormat="1" ht="49.15" customHeight="1">
      <c r="A641" s="35"/>
      <c r="B641" s="36"/>
      <c r="C641" s="170" t="s">
        <v>733</v>
      </c>
      <c r="D641" s="170" t="s">
        <v>130</v>
      </c>
      <c r="E641" s="171" t="s">
        <v>734</v>
      </c>
      <c r="F641" s="172" t="s">
        <v>735</v>
      </c>
      <c r="G641" s="173" t="s">
        <v>736</v>
      </c>
      <c r="H641" s="174">
        <v>1</v>
      </c>
      <c r="I641" s="175"/>
      <c r="J641" s="176">
        <f>ROUND(I641*H641,2)</f>
        <v>0</v>
      </c>
      <c r="K641" s="172" t="s">
        <v>19</v>
      </c>
      <c r="L641" s="40"/>
      <c r="M641" s="177" t="s">
        <v>19</v>
      </c>
      <c r="N641" s="178" t="s">
        <v>42</v>
      </c>
      <c r="O641" s="65"/>
      <c r="P641" s="179">
        <f>O641*H641</f>
        <v>0</v>
      </c>
      <c r="Q641" s="179">
        <v>0</v>
      </c>
      <c r="R641" s="179">
        <f>Q641*H641</f>
        <v>0</v>
      </c>
      <c r="S641" s="179">
        <v>0</v>
      </c>
      <c r="T641" s="180">
        <f>S641*H641</f>
        <v>0</v>
      </c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R641" s="181" t="s">
        <v>135</v>
      </c>
      <c r="AT641" s="181" t="s">
        <v>130</v>
      </c>
      <c r="AU641" s="181" t="s">
        <v>136</v>
      </c>
      <c r="AY641" s="18" t="s">
        <v>128</v>
      </c>
      <c r="BE641" s="182">
        <f>IF(N641="základní",J641,0)</f>
        <v>0</v>
      </c>
      <c r="BF641" s="182">
        <f>IF(N641="snížená",J641,0)</f>
        <v>0</v>
      </c>
      <c r="BG641" s="182">
        <f>IF(N641="zákl. přenesená",J641,0)</f>
        <v>0</v>
      </c>
      <c r="BH641" s="182">
        <f>IF(N641="sníž. přenesená",J641,0)</f>
        <v>0</v>
      </c>
      <c r="BI641" s="182">
        <f>IF(N641="nulová",J641,0)</f>
        <v>0</v>
      </c>
      <c r="BJ641" s="18" t="s">
        <v>136</v>
      </c>
      <c r="BK641" s="182">
        <f>ROUND(I641*H641,2)</f>
        <v>0</v>
      </c>
      <c r="BL641" s="18" t="s">
        <v>135</v>
      </c>
      <c r="BM641" s="181" t="s">
        <v>737</v>
      </c>
    </row>
    <row r="642" spans="2:63" s="12" customFormat="1" ht="22.9" customHeight="1">
      <c r="B642" s="154"/>
      <c r="C642" s="155"/>
      <c r="D642" s="156" t="s">
        <v>69</v>
      </c>
      <c r="E642" s="168" t="s">
        <v>738</v>
      </c>
      <c r="F642" s="168" t="s">
        <v>739</v>
      </c>
      <c r="G642" s="155"/>
      <c r="H642" s="155"/>
      <c r="I642" s="158"/>
      <c r="J642" s="169">
        <f>BK642</f>
        <v>0</v>
      </c>
      <c r="K642" s="155"/>
      <c r="L642" s="160"/>
      <c r="M642" s="161"/>
      <c r="N642" s="162"/>
      <c r="O642" s="162"/>
      <c r="P642" s="163">
        <f>SUM(P643:P675)</f>
        <v>0</v>
      </c>
      <c r="Q642" s="162"/>
      <c r="R642" s="163">
        <f>SUM(R643:R675)</f>
        <v>0</v>
      </c>
      <c r="S642" s="162"/>
      <c r="T642" s="164">
        <f>SUM(T643:T675)</f>
        <v>0</v>
      </c>
      <c r="AR642" s="165" t="s">
        <v>78</v>
      </c>
      <c r="AT642" s="166" t="s">
        <v>69</v>
      </c>
      <c r="AU642" s="166" t="s">
        <v>78</v>
      </c>
      <c r="AY642" s="165" t="s">
        <v>128</v>
      </c>
      <c r="BK642" s="167">
        <f>SUM(BK643:BK675)</f>
        <v>0</v>
      </c>
    </row>
    <row r="643" spans="1:65" s="2" customFormat="1" ht="16.5" customHeight="1">
      <c r="A643" s="35"/>
      <c r="B643" s="36"/>
      <c r="C643" s="170" t="s">
        <v>740</v>
      </c>
      <c r="D643" s="170" t="s">
        <v>130</v>
      </c>
      <c r="E643" s="171" t="s">
        <v>741</v>
      </c>
      <c r="F643" s="172" t="s">
        <v>742</v>
      </c>
      <c r="G643" s="173" t="s">
        <v>19</v>
      </c>
      <c r="H643" s="174">
        <v>0</v>
      </c>
      <c r="I643" s="175"/>
      <c r="J643" s="176">
        <f>ROUND(I643*H643,2)</f>
        <v>0</v>
      </c>
      <c r="K643" s="172" t="s">
        <v>19</v>
      </c>
      <c r="L643" s="40"/>
      <c r="M643" s="177" t="s">
        <v>19</v>
      </c>
      <c r="N643" s="178" t="s">
        <v>42</v>
      </c>
      <c r="O643" s="65"/>
      <c r="P643" s="179">
        <f>O643*H643</f>
        <v>0</v>
      </c>
      <c r="Q643" s="179">
        <v>0</v>
      </c>
      <c r="R643" s="179">
        <f>Q643*H643</f>
        <v>0</v>
      </c>
      <c r="S643" s="179">
        <v>0</v>
      </c>
      <c r="T643" s="180">
        <f>S643*H643</f>
        <v>0</v>
      </c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R643" s="181" t="s">
        <v>135</v>
      </c>
      <c r="AT643" s="181" t="s">
        <v>130</v>
      </c>
      <c r="AU643" s="181" t="s">
        <v>136</v>
      </c>
      <c r="AY643" s="18" t="s">
        <v>128</v>
      </c>
      <c r="BE643" s="182">
        <f>IF(N643="základní",J643,0)</f>
        <v>0</v>
      </c>
      <c r="BF643" s="182">
        <f>IF(N643="snížená",J643,0)</f>
        <v>0</v>
      </c>
      <c r="BG643" s="182">
        <f>IF(N643="zákl. přenesená",J643,0)</f>
        <v>0</v>
      </c>
      <c r="BH643" s="182">
        <f>IF(N643="sníž. přenesená",J643,0)</f>
        <v>0</v>
      </c>
      <c r="BI643" s="182">
        <f>IF(N643="nulová",J643,0)</f>
        <v>0</v>
      </c>
      <c r="BJ643" s="18" t="s">
        <v>136</v>
      </c>
      <c r="BK643" s="182">
        <f>ROUND(I643*H643,2)</f>
        <v>0</v>
      </c>
      <c r="BL643" s="18" t="s">
        <v>135</v>
      </c>
      <c r="BM643" s="181" t="s">
        <v>743</v>
      </c>
    </row>
    <row r="644" spans="1:47" s="2" customFormat="1" ht="39">
      <c r="A644" s="35"/>
      <c r="B644" s="36"/>
      <c r="C644" s="37"/>
      <c r="D644" s="190" t="s">
        <v>744</v>
      </c>
      <c r="E644" s="37"/>
      <c r="F644" s="242" t="s">
        <v>745</v>
      </c>
      <c r="G644" s="37"/>
      <c r="H644" s="37"/>
      <c r="I644" s="185"/>
      <c r="J644" s="37"/>
      <c r="K644" s="37"/>
      <c r="L644" s="40"/>
      <c r="M644" s="186"/>
      <c r="N644" s="187"/>
      <c r="O644" s="65"/>
      <c r="P644" s="65"/>
      <c r="Q644" s="65"/>
      <c r="R644" s="65"/>
      <c r="S644" s="65"/>
      <c r="T644" s="66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T644" s="18" t="s">
        <v>744</v>
      </c>
      <c r="AU644" s="18" t="s">
        <v>136</v>
      </c>
    </row>
    <row r="645" spans="1:65" s="2" customFormat="1" ht="16.5" customHeight="1">
      <c r="A645" s="35"/>
      <c r="B645" s="36"/>
      <c r="C645" s="170" t="s">
        <v>746</v>
      </c>
      <c r="D645" s="170" t="s">
        <v>130</v>
      </c>
      <c r="E645" s="171" t="s">
        <v>747</v>
      </c>
      <c r="F645" s="172" t="s">
        <v>748</v>
      </c>
      <c r="G645" s="173" t="s">
        <v>177</v>
      </c>
      <c r="H645" s="174">
        <v>37.533</v>
      </c>
      <c r="I645" s="175"/>
      <c r="J645" s="176">
        <f>ROUND(I645*H645,2)</f>
        <v>0</v>
      </c>
      <c r="K645" s="172" t="s">
        <v>134</v>
      </c>
      <c r="L645" s="40"/>
      <c r="M645" s="177" t="s">
        <v>19</v>
      </c>
      <c r="N645" s="178" t="s">
        <v>42</v>
      </c>
      <c r="O645" s="65"/>
      <c r="P645" s="179">
        <f>O645*H645</f>
        <v>0</v>
      </c>
      <c r="Q645" s="179">
        <v>0</v>
      </c>
      <c r="R645" s="179">
        <f>Q645*H645</f>
        <v>0</v>
      </c>
      <c r="S645" s="179">
        <v>0</v>
      </c>
      <c r="T645" s="180">
        <f>S645*H645</f>
        <v>0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R645" s="181" t="s">
        <v>135</v>
      </c>
      <c r="AT645" s="181" t="s">
        <v>130</v>
      </c>
      <c r="AU645" s="181" t="s">
        <v>136</v>
      </c>
      <c r="AY645" s="18" t="s">
        <v>128</v>
      </c>
      <c r="BE645" s="182">
        <f>IF(N645="základní",J645,0)</f>
        <v>0</v>
      </c>
      <c r="BF645" s="182">
        <f>IF(N645="snížená",J645,0)</f>
        <v>0</v>
      </c>
      <c r="BG645" s="182">
        <f>IF(N645="zákl. přenesená",J645,0)</f>
        <v>0</v>
      </c>
      <c r="BH645" s="182">
        <f>IF(N645="sníž. přenesená",J645,0)</f>
        <v>0</v>
      </c>
      <c r="BI645" s="182">
        <f>IF(N645="nulová",J645,0)</f>
        <v>0</v>
      </c>
      <c r="BJ645" s="18" t="s">
        <v>136</v>
      </c>
      <c r="BK645" s="182">
        <f>ROUND(I645*H645,2)</f>
        <v>0</v>
      </c>
      <c r="BL645" s="18" t="s">
        <v>135</v>
      </c>
      <c r="BM645" s="181" t="s">
        <v>749</v>
      </c>
    </row>
    <row r="646" spans="1:47" s="2" customFormat="1" ht="12">
      <c r="A646" s="35"/>
      <c r="B646" s="36"/>
      <c r="C646" s="37"/>
      <c r="D646" s="183" t="s">
        <v>138</v>
      </c>
      <c r="E646" s="37"/>
      <c r="F646" s="184" t="s">
        <v>750</v>
      </c>
      <c r="G646" s="37"/>
      <c r="H646" s="37"/>
      <c r="I646" s="185"/>
      <c r="J646" s="37"/>
      <c r="K646" s="37"/>
      <c r="L646" s="40"/>
      <c r="M646" s="186"/>
      <c r="N646" s="187"/>
      <c r="O646" s="65"/>
      <c r="P646" s="65"/>
      <c r="Q646" s="65"/>
      <c r="R646" s="65"/>
      <c r="S646" s="65"/>
      <c r="T646" s="66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T646" s="18" t="s">
        <v>138</v>
      </c>
      <c r="AU646" s="18" t="s">
        <v>136</v>
      </c>
    </row>
    <row r="647" spans="1:65" s="2" customFormat="1" ht="24.2" customHeight="1">
      <c r="A647" s="35"/>
      <c r="B647" s="36"/>
      <c r="C647" s="170" t="s">
        <v>751</v>
      </c>
      <c r="D647" s="170" t="s">
        <v>130</v>
      </c>
      <c r="E647" s="171" t="s">
        <v>752</v>
      </c>
      <c r="F647" s="172" t="s">
        <v>753</v>
      </c>
      <c r="G647" s="173" t="s">
        <v>236</v>
      </c>
      <c r="H647" s="174">
        <v>9</v>
      </c>
      <c r="I647" s="175"/>
      <c r="J647" s="176">
        <f>ROUND(I647*H647,2)</f>
        <v>0</v>
      </c>
      <c r="K647" s="172" t="s">
        <v>134</v>
      </c>
      <c r="L647" s="40"/>
      <c r="M647" s="177" t="s">
        <v>19</v>
      </c>
      <c r="N647" s="178" t="s">
        <v>42</v>
      </c>
      <c r="O647" s="65"/>
      <c r="P647" s="179">
        <f>O647*H647</f>
        <v>0</v>
      </c>
      <c r="Q647" s="179">
        <v>0</v>
      </c>
      <c r="R647" s="179">
        <f>Q647*H647</f>
        <v>0</v>
      </c>
      <c r="S647" s="179">
        <v>0</v>
      </c>
      <c r="T647" s="180">
        <f>S647*H647</f>
        <v>0</v>
      </c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R647" s="181" t="s">
        <v>135</v>
      </c>
      <c r="AT647" s="181" t="s">
        <v>130</v>
      </c>
      <c r="AU647" s="181" t="s">
        <v>136</v>
      </c>
      <c r="AY647" s="18" t="s">
        <v>128</v>
      </c>
      <c r="BE647" s="182">
        <f>IF(N647="základní",J647,0)</f>
        <v>0</v>
      </c>
      <c r="BF647" s="182">
        <f>IF(N647="snížená",J647,0)</f>
        <v>0</v>
      </c>
      <c r="BG647" s="182">
        <f>IF(N647="zákl. přenesená",J647,0)</f>
        <v>0</v>
      </c>
      <c r="BH647" s="182">
        <f>IF(N647="sníž. přenesená",J647,0)</f>
        <v>0</v>
      </c>
      <c r="BI647" s="182">
        <f>IF(N647="nulová",J647,0)</f>
        <v>0</v>
      </c>
      <c r="BJ647" s="18" t="s">
        <v>136</v>
      </c>
      <c r="BK647" s="182">
        <f>ROUND(I647*H647,2)</f>
        <v>0</v>
      </c>
      <c r="BL647" s="18" t="s">
        <v>135</v>
      </c>
      <c r="BM647" s="181" t="s">
        <v>754</v>
      </c>
    </row>
    <row r="648" spans="1:47" s="2" customFormat="1" ht="12">
      <c r="A648" s="35"/>
      <c r="B648" s="36"/>
      <c r="C648" s="37"/>
      <c r="D648" s="183" t="s">
        <v>138</v>
      </c>
      <c r="E648" s="37"/>
      <c r="F648" s="184" t="s">
        <v>755</v>
      </c>
      <c r="G648" s="37"/>
      <c r="H648" s="37"/>
      <c r="I648" s="185"/>
      <c r="J648" s="37"/>
      <c r="K648" s="37"/>
      <c r="L648" s="40"/>
      <c r="M648" s="186"/>
      <c r="N648" s="187"/>
      <c r="O648" s="65"/>
      <c r="P648" s="65"/>
      <c r="Q648" s="65"/>
      <c r="R648" s="65"/>
      <c r="S648" s="65"/>
      <c r="T648" s="66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T648" s="18" t="s">
        <v>138</v>
      </c>
      <c r="AU648" s="18" t="s">
        <v>136</v>
      </c>
    </row>
    <row r="649" spans="2:51" s="14" customFormat="1" ht="12">
      <c r="B649" s="199"/>
      <c r="C649" s="200"/>
      <c r="D649" s="190" t="s">
        <v>140</v>
      </c>
      <c r="E649" s="201" t="s">
        <v>19</v>
      </c>
      <c r="F649" s="202" t="s">
        <v>227</v>
      </c>
      <c r="G649" s="200"/>
      <c r="H649" s="203">
        <v>9</v>
      </c>
      <c r="I649" s="204"/>
      <c r="J649" s="200"/>
      <c r="K649" s="200"/>
      <c r="L649" s="205"/>
      <c r="M649" s="206"/>
      <c r="N649" s="207"/>
      <c r="O649" s="207"/>
      <c r="P649" s="207"/>
      <c r="Q649" s="207"/>
      <c r="R649" s="207"/>
      <c r="S649" s="207"/>
      <c r="T649" s="208"/>
      <c r="AT649" s="209" t="s">
        <v>140</v>
      </c>
      <c r="AU649" s="209" t="s">
        <v>136</v>
      </c>
      <c r="AV649" s="14" t="s">
        <v>136</v>
      </c>
      <c r="AW649" s="14" t="s">
        <v>32</v>
      </c>
      <c r="AX649" s="14" t="s">
        <v>70</v>
      </c>
      <c r="AY649" s="209" t="s">
        <v>128</v>
      </c>
    </row>
    <row r="650" spans="2:51" s="15" customFormat="1" ht="12">
      <c r="B650" s="210"/>
      <c r="C650" s="211"/>
      <c r="D650" s="190" t="s">
        <v>140</v>
      </c>
      <c r="E650" s="212" t="s">
        <v>19</v>
      </c>
      <c r="F650" s="213" t="s">
        <v>148</v>
      </c>
      <c r="G650" s="211"/>
      <c r="H650" s="214">
        <v>9</v>
      </c>
      <c r="I650" s="215"/>
      <c r="J650" s="211"/>
      <c r="K650" s="211"/>
      <c r="L650" s="216"/>
      <c r="M650" s="217"/>
      <c r="N650" s="218"/>
      <c r="O650" s="218"/>
      <c r="P650" s="218"/>
      <c r="Q650" s="218"/>
      <c r="R650" s="218"/>
      <c r="S650" s="218"/>
      <c r="T650" s="219"/>
      <c r="AT650" s="220" t="s">
        <v>140</v>
      </c>
      <c r="AU650" s="220" t="s">
        <v>136</v>
      </c>
      <c r="AV650" s="15" t="s">
        <v>135</v>
      </c>
      <c r="AW650" s="15" t="s">
        <v>32</v>
      </c>
      <c r="AX650" s="15" t="s">
        <v>78</v>
      </c>
      <c r="AY650" s="220" t="s">
        <v>128</v>
      </c>
    </row>
    <row r="651" spans="1:65" s="2" customFormat="1" ht="37.9" customHeight="1">
      <c r="A651" s="35"/>
      <c r="B651" s="36"/>
      <c r="C651" s="170" t="s">
        <v>756</v>
      </c>
      <c r="D651" s="170" t="s">
        <v>130</v>
      </c>
      <c r="E651" s="171" t="s">
        <v>757</v>
      </c>
      <c r="F651" s="172" t="s">
        <v>758</v>
      </c>
      <c r="G651" s="173" t="s">
        <v>236</v>
      </c>
      <c r="H651" s="174">
        <v>18</v>
      </c>
      <c r="I651" s="175"/>
      <c r="J651" s="176">
        <f>ROUND(I651*H651,2)</f>
        <v>0</v>
      </c>
      <c r="K651" s="172" t="s">
        <v>134</v>
      </c>
      <c r="L651" s="40"/>
      <c r="M651" s="177" t="s">
        <v>19</v>
      </c>
      <c r="N651" s="178" t="s">
        <v>42</v>
      </c>
      <c r="O651" s="65"/>
      <c r="P651" s="179">
        <f>O651*H651</f>
        <v>0</v>
      </c>
      <c r="Q651" s="179">
        <v>0</v>
      </c>
      <c r="R651" s="179">
        <f>Q651*H651</f>
        <v>0</v>
      </c>
      <c r="S651" s="179">
        <v>0</v>
      </c>
      <c r="T651" s="180">
        <f>S651*H651</f>
        <v>0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R651" s="181" t="s">
        <v>135</v>
      </c>
      <c r="AT651" s="181" t="s">
        <v>130</v>
      </c>
      <c r="AU651" s="181" t="s">
        <v>136</v>
      </c>
      <c r="AY651" s="18" t="s">
        <v>128</v>
      </c>
      <c r="BE651" s="182">
        <f>IF(N651="základní",J651,0)</f>
        <v>0</v>
      </c>
      <c r="BF651" s="182">
        <f>IF(N651="snížená",J651,0)</f>
        <v>0</v>
      </c>
      <c r="BG651" s="182">
        <f>IF(N651="zákl. přenesená",J651,0)</f>
        <v>0</v>
      </c>
      <c r="BH651" s="182">
        <f>IF(N651="sníž. přenesená",J651,0)</f>
        <v>0</v>
      </c>
      <c r="BI651" s="182">
        <f>IF(N651="nulová",J651,0)</f>
        <v>0</v>
      </c>
      <c r="BJ651" s="18" t="s">
        <v>136</v>
      </c>
      <c r="BK651" s="182">
        <f>ROUND(I651*H651,2)</f>
        <v>0</v>
      </c>
      <c r="BL651" s="18" t="s">
        <v>135</v>
      </c>
      <c r="BM651" s="181" t="s">
        <v>759</v>
      </c>
    </row>
    <row r="652" spans="1:47" s="2" customFormat="1" ht="12">
      <c r="A652" s="35"/>
      <c r="B652" s="36"/>
      <c r="C652" s="37"/>
      <c r="D652" s="183" t="s">
        <v>138</v>
      </c>
      <c r="E652" s="37"/>
      <c r="F652" s="184" t="s">
        <v>760</v>
      </c>
      <c r="G652" s="37"/>
      <c r="H652" s="37"/>
      <c r="I652" s="185"/>
      <c r="J652" s="37"/>
      <c r="K652" s="37"/>
      <c r="L652" s="40"/>
      <c r="M652" s="186"/>
      <c r="N652" s="187"/>
      <c r="O652" s="65"/>
      <c r="P652" s="65"/>
      <c r="Q652" s="65"/>
      <c r="R652" s="65"/>
      <c r="S652" s="65"/>
      <c r="T652" s="66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T652" s="18" t="s">
        <v>138</v>
      </c>
      <c r="AU652" s="18" t="s">
        <v>136</v>
      </c>
    </row>
    <row r="653" spans="2:51" s="14" customFormat="1" ht="12">
      <c r="B653" s="199"/>
      <c r="C653" s="200"/>
      <c r="D653" s="190" t="s">
        <v>140</v>
      </c>
      <c r="E653" s="201" t="s">
        <v>19</v>
      </c>
      <c r="F653" s="202" t="s">
        <v>761</v>
      </c>
      <c r="G653" s="200"/>
      <c r="H653" s="203">
        <v>18</v>
      </c>
      <c r="I653" s="204"/>
      <c r="J653" s="200"/>
      <c r="K653" s="200"/>
      <c r="L653" s="205"/>
      <c r="M653" s="206"/>
      <c r="N653" s="207"/>
      <c r="O653" s="207"/>
      <c r="P653" s="207"/>
      <c r="Q653" s="207"/>
      <c r="R653" s="207"/>
      <c r="S653" s="207"/>
      <c r="T653" s="208"/>
      <c r="AT653" s="209" t="s">
        <v>140</v>
      </c>
      <c r="AU653" s="209" t="s">
        <v>136</v>
      </c>
      <c r="AV653" s="14" t="s">
        <v>136</v>
      </c>
      <c r="AW653" s="14" t="s">
        <v>32</v>
      </c>
      <c r="AX653" s="14" t="s">
        <v>70</v>
      </c>
      <c r="AY653" s="209" t="s">
        <v>128</v>
      </c>
    </row>
    <row r="654" spans="2:51" s="15" customFormat="1" ht="12">
      <c r="B654" s="210"/>
      <c r="C654" s="211"/>
      <c r="D654" s="190" t="s">
        <v>140</v>
      </c>
      <c r="E654" s="212" t="s">
        <v>19</v>
      </c>
      <c r="F654" s="213" t="s">
        <v>148</v>
      </c>
      <c r="G654" s="211"/>
      <c r="H654" s="214">
        <v>18</v>
      </c>
      <c r="I654" s="215"/>
      <c r="J654" s="211"/>
      <c r="K654" s="211"/>
      <c r="L654" s="216"/>
      <c r="M654" s="217"/>
      <c r="N654" s="218"/>
      <c r="O654" s="218"/>
      <c r="P654" s="218"/>
      <c r="Q654" s="218"/>
      <c r="R654" s="218"/>
      <c r="S654" s="218"/>
      <c r="T654" s="219"/>
      <c r="AT654" s="220" t="s">
        <v>140</v>
      </c>
      <c r="AU654" s="220" t="s">
        <v>136</v>
      </c>
      <c r="AV654" s="15" t="s">
        <v>135</v>
      </c>
      <c r="AW654" s="15" t="s">
        <v>32</v>
      </c>
      <c r="AX654" s="15" t="s">
        <v>78</v>
      </c>
      <c r="AY654" s="220" t="s">
        <v>128</v>
      </c>
    </row>
    <row r="655" spans="1:65" s="2" customFormat="1" ht="33" customHeight="1">
      <c r="A655" s="35"/>
      <c r="B655" s="36"/>
      <c r="C655" s="170" t="s">
        <v>762</v>
      </c>
      <c r="D655" s="170" t="s">
        <v>130</v>
      </c>
      <c r="E655" s="171" t="s">
        <v>763</v>
      </c>
      <c r="F655" s="172" t="s">
        <v>764</v>
      </c>
      <c r="G655" s="173" t="s">
        <v>177</v>
      </c>
      <c r="H655" s="174">
        <v>37.533</v>
      </c>
      <c r="I655" s="175"/>
      <c r="J655" s="176">
        <f>ROUND(I655*H655,2)</f>
        <v>0</v>
      </c>
      <c r="K655" s="172" t="s">
        <v>134</v>
      </c>
      <c r="L655" s="40"/>
      <c r="M655" s="177" t="s">
        <v>19</v>
      </c>
      <c r="N655" s="178" t="s">
        <v>42</v>
      </c>
      <c r="O655" s="65"/>
      <c r="P655" s="179">
        <f>O655*H655</f>
        <v>0</v>
      </c>
      <c r="Q655" s="179">
        <v>0</v>
      </c>
      <c r="R655" s="179">
        <f>Q655*H655</f>
        <v>0</v>
      </c>
      <c r="S655" s="179">
        <v>0</v>
      </c>
      <c r="T655" s="180">
        <f>S655*H655</f>
        <v>0</v>
      </c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R655" s="181" t="s">
        <v>135</v>
      </c>
      <c r="AT655" s="181" t="s">
        <v>130</v>
      </c>
      <c r="AU655" s="181" t="s">
        <v>136</v>
      </c>
      <c r="AY655" s="18" t="s">
        <v>128</v>
      </c>
      <c r="BE655" s="182">
        <f>IF(N655="základní",J655,0)</f>
        <v>0</v>
      </c>
      <c r="BF655" s="182">
        <f>IF(N655="snížená",J655,0)</f>
        <v>0</v>
      </c>
      <c r="BG655" s="182">
        <f>IF(N655="zákl. přenesená",J655,0)</f>
        <v>0</v>
      </c>
      <c r="BH655" s="182">
        <f>IF(N655="sníž. přenesená",J655,0)</f>
        <v>0</v>
      </c>
      <c r="BI655" s="182">
        <f>IF(N655="nulová",J655,0)</f>
        <v>0</v>
      </c>
      <c r="BJ655" s="18" t="s">
        <v>136</v>
      </c>
      <c r="BK655" s="182">
        <f>ROUND(I655*H655,2)</f>
        <v>0</v>
      </c>
      <c r="BL655" s="18" t="s">
        <v>135</v>
      </c>
      <c r="BM655" s="181" t="s">
        <v>765</v>
      </c>
    </row>
    <row r="656" spans="1:47" s="2" customFormat="1" ht="12">
      <c r="A656" s="35"/>
      <c r="B656" s="36"/>
      <c r="C656" s="37"/>
      <c r="D656" s="183" t="s">
        <v>138</v>
      </c>
      <c r="E656" s="37"/>
      <c r="F656" s="184" t="s">
        <v>766</v>
      </c>
      <c r="G656" s="37"/>
      <c r="H656" s="37"/>
      <c r="I656" s="185"/>
      <c r="J656" s="37"/>
      <c r="K656" s="37"/>
      <c r="L656" s="40"/>
      <c r="M656" s="186"/>
      <c r="N656" s="187"/>
      <c r="O656" s="65"/>
      <c r="P656" s="65"/>
      <c r="Q656" s="65"/>
      <c r="R656" s="65"/>
      <c r="S656" s="65"/>
      <c r="T656" s="66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T656" s="18" t="s">
        <v>138</v>
      </c>
      <c r="AU656" s="18" t="s">
        <v>136</v>
      </c>
    </row>
    <row r="657" spans="1:65" s="2" customFormat="1" ht="44.25" customHeight="1">
      <c r="A657" s="35"/>
      <c r="B657" s="36"/>
      <c r="C657" s="170" t="s">
        <v>767</v>
      </c>
      <c r="D657" s="170" t="s">
        <v>130</v>
      </c>
      <c r="E657" s="171" t="s">
        <v>768</v>
      </c>
      <c r="F657" s="172" t="s">
        <v>769</v>
      </c>
      <c r="G657" s="173" t="s">
        <v>177</v>
      </c>
      <c r="H657" s="174">
        <v>6013.69</v>
      </c>
      <c r="I657" s="175"/>
      <c r="J657" s="176">
        <f>ROUND(I657*H657,2)</f>
        <v>0</v>
      </c>
      <c r="K657" s="172" t="s">
        <v>134</v>
      </c>
      <c r="L657" s="40"/>
      <c r="M657" s="177" t="s">
        <v>19</v>
      </c>
      <c r="N657" s="178" t="s">
        <v>42</v>
      </c>
      <c r="O657" s="65"/>
      <c r="P657" s="179">
        <f>O657*H657</f>
        <v>0</v>
      </c>
      <c r="Q657" s="179">
        <v>0</v>
      </c>
      <c r="R657" s="179">
        <f>Q657*H657</f>
        <v>0</v>
      </c>
      <c r="S657" s="179">
        <v>0</v>
      </c>
      <c r="T657" s="180">
        <f>S657*H657</f>
        <v>0</v>
      </c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R657" s="181" t="s">
        <v>135</v>
      </c>
      <c r="AT657" s="181" t="s">
        <v>130</v>
      </c>
      <c r="AU657" s="181" t="s">
        <v>136</v>
      </c>
      <c r="AY657" s="18" t="s">
        <v>128</v>
      </c>
      <c r="BE657" s="182">
        <f>IF(N657="základní",J657,0)</f>
        <v>0</v>
      </c>
      <c r="BF657" s="182">
        <f>IF(N657="snížená",J657,0)</f>
        <v>0</v>
      </c>
      <c r="BG657" s="182">
        <f>IF(N657="zákl. přenesená",J657,0)</f>
        <v>0</v>
      </c>
      <c r="BH657" s="182">
        <f>IF(N657="sníž. přenesená",J657,0)</f>
        <v>0</v>
      </c>
      <c r="BI657" s="182">
        <f>IF(N657="nulová",J657,0)</f>
        <v>0</v>
      </c>
      <c r="BJ657" s="18" t="s">
        <v>136</v>
      </c>
      <c r="BK657" s="182">
        <f>ROUND(I657*H657,2)</f>
        <v>0</v>
      </c>
      <c r="BL657" s="18" t="s">
        <v>135</v>
      </c>
      <c r="BM657" s="181" t="s">
        <v>770</v>
      </c>
    </row>
    <row r="658" spans="1:47" s="2" customFormat="1" ht="12">
      <c r="A658" s="35"/>
      <c r="B658" s="36"/>
      <c r="C658" s="37"/>
      <c r="D658" s="183" t="s">
        <v>138</v>
      </c>
      <c r="E658" s="37"/>
      <c r="F658" s="184" t="s">
        <v>771</v>
      </c>
      <c r="G658" s="37"/>
      <c r="H658" s="37"/>
      <c r="I658" s="185"/>
      <c r="J658" s="37"/>
      <c r="K658" s="37"/>
      <c r="L658" s="40"/>
      <c r="M658" s="186"/>
      <c r="N658" s="187"/>
      <c r="O658" s="65"/>
      <c r="P658" s="65"/>
      <c r="Q658" s="65"/>
      <c r="R658" s="65"/>
      <c r="S658" s="65"/>
      <c r="T658" s="66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T658" s="18" t="s">
        <v>138</v>
      </c>
      <c r="AU658" s="18" t="s">
        <v>136</v>
      </c>
    </row>
    <row r="659" spans="2:51" s="14" customFormat="1" ht="12">
      <c r="B659" s="199"/>
      <c r="C659" s="200"/>
      <c r="D659" s="190" t="s">
        <v>140</v>
      </c>
      <c r="E659" s="201" t="s">
        <v>19</v>
      </c>
      <c r="F659" s="202" t="s">
        <v>772</v>
      </c>
      <c r="G659" s="200"/>
      <c r="H659" s="203">
        <v>316.51</v>
      </c>
      <c r="I659" s="204"/>
      <c r="J659" s="200"/>
      <c r="K659" s="200"/>
      <c r="L659" s="205"/>
      <c r="M659" s="206"/>
      <c r="N659" s="207"/>
      <c r="O659" s="207"/>
      <c r="P659" s="207"/>
      <c r="Q659" s="207"/>
      <c r="R659" s="207"/>
      <c r="S659" s="207"/>
      <c r="T659" s="208"/>
      <c r="AT659" s="209" t="s">
        <v>140</v>
      </c>
      <c r="AU659" s="209" t="s">
        <v>136</v>
      </c>
      <c r="AV659" s="14" t="s">
        <v>136</v>
      </c>
      <c r="AW659" s="14" t="s">
        <v>32</v>
      </c>
      <c r="AX659" s="14" t="s">
        <v>70</v>
      </c>
      <c r="AY659" s="209" t="s">
        <v>128</v>
      </c>
    </row>
    <row r="660" spans="2:51" s="15" customFormat="1" ht="12">
      <c r="B660" s="210"/>
      <c r="C660" s="211"/>
      <c r="D660" s="190" t="s">
        <v>140</v>
      </c>
      <c r="E660" s="212" t="s">
        <v>19</v>
      </c>
      <c r="F660" s="213" t="s">
        <v>148</v>
      </c>
      <c r="G660" s="211"/>
      <c r="H660" s="214">
        <v>316.51</v>
      </c>
      <c r="I660" s="215"/>
      <c r="J660" s="211"/>
      <c r="K660" s="211"/>
      <c r="L660" s="216"/>
      <c r="M660" s="217"/>
      <c r="N660" s="218"/>
      <c r="O660" s="218"/>
      <c r="P660" s="218"/>
      <c r="Q660" s="218"/>
      <c r="R660" s="218"/>
      <c r="S660" s="218"/>
      <c r="T660" s="219"/>
      <c r="AT660" s="220" t="s">
        <v>140</v>
      </c>
      <c r="AU660" s="220" t="s">
        <v>136</v>
      </c>
      <c r="AV660" s="15" t="s">
        <v>135</v>
      </c>
      <c r="AW660" s="15" t="s">
        <v>32</v>
      </c>
      <c r="AX660" s="15" t="s">
        <v>78</v>
      </c>
      <c r="AY660" s="220" t="s">
        <v>128</v>
      </c>
    </row>
    <row r="661" spans="2:51" s="14" customFormat="1" ht="12">
      <c r="B661" s="199"/>
      <c r="C661" s="200"/>
      <c r="D661" s="190" t="s">
        <v>140</v>
      </c>
      <c r="E661" s="200"/>
      <c r="F661" s="202" t="s">
        <v>773</v>
      </c>
      <c r="G661" s="200"/>
      <c r="H661" s="203">
        <v>6013.69</v>
      </c>
      <c r="I661" s="204"/>
      <c r="J661" s="200"/>
      <c r="K661" s="200"/>
      <c r="L661" s="205"/>
      <c r="M661" s="206"/>
      <c r="N661" s="207"/>
      <c r="O661" s="207"/>
      <c r="P661" s="207"/>
      <c r="Q661" s="207"/>
      <c r="R661" s="207"/>
      <c r="S661" s="207"/>
      <c r="T661" s="208"/>
      <c r="AT661" s="209" t="s">
        <v>140</v>
      </c>
      <c r="AU661" s="209" t="s">
        <v>136</v>
      </c>
      <c r="AV661" s="14" t="s">
        <v>136</v>
      </c>
      <c r="AW661" s="14" t="s">
        <v>4</v>
      </c>
      <c r="AX661" s="14" t="s">
        <v>78</v>
      </c>
      <c r="AY661" s="209" t="s">
        <v>128</v>
      </c>
    </row>
    <row r="662" spans="1:65" s="2" customFormat="1" ht="44.25" customHeight="1">
      <c r="A662" s="35"/>
      <c r="B662" s="36"/>
      <c r="C662" s="170" t="s">
        <v>774</v>
      </c>
      <c r="D662" s="170" t="s">
        <v>130</v>
      </c>
      <c r="E662" s="171" t="s">
        <v>775</v>
      </c>
      <c r="F662" s="172" t="s">
        <v>776</v>
      </c>
      <c r="G662" s="173" t="s">
        <v>177</v>
      </c>
      <c r="H662" s="174">
        <v>32.802</v>
      </c>
      <c r="I662" s="175"/>
      <c r="J662" s="176">
        <f>ROUND(I662*H662,2)</f>
        <v>0</v>
      </c>
      <c r="K662" s="172" t="s">
        <v>134</v>
      </c>
      <c r="L662" s="40"/>
      <c r="M662" s="177" t="s">
        <v>19</v>
      </c>
      <c r="N662" s="178" t="s">
        <v>42</v>
      </c>
      <c r="O662" s="65"/>
      <c r="P662" s="179">
        <f>O662*H662</f>
        <v>0</v>
      </c>
      <c r="Q662" s="179">
        <v>0</v>
      </c>
      <c r="R662" s="179">
        <f>Q662*H662</f>
        <v>0</v>
      </c>
      <c r="S662" s="179">
        <v>0</v>
      </c>
      <c r="T662" s="180">
        <f>S662*H662</f>
        <v>0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181" t="s">
        <v>135</v>
      </c>
      <c r="AT662" s="181" t="s">
        <v>130</v>
      </c>
      <c r="AU662" s="181" t="s">
        <v>136</v>
      </c>
      <c r="AY662" s="18" t="s">
        <v>128</v>
      </c>
      <c r="BE662" s="182">
        <f>IF(N662="základní",J662,0)</f>
        <v>0</v>
      </c>
      <c r="BF662" s="182">
        <f>IF(N662="snížená",J662,0)</f>
        <v>0</v>
      </c>
      <c r="BG662" s="182">
        <f>IF(N662="zákl. přenesená",J662,0)</f>
        <v>0</v>
      </c>
      <c r="BH662" s="182">
        <f>IF(N662="sníž. přenesená",J662,0)</f>
        <v>0</v>
      </c>
      <c r="BI662" s="182">
        <f>IF(N662="nulová",J662,0)</f>
        <v>0</v>
      </c>
      <c r="BJ662" s="18" t="s">
        <v>136</v>
      </c>
      <c r="BK662" s="182">
        <f>ROUND(I662*H662,2)</f>
        <v>0</v>
      </c>
      <c r="BL662" s="18" t="s">
        <v>135</v>
      </c>
      <c r="BM662" s="181" t="s">
        <v>777</v>
      </c>
    </row>
    <row r="663" spans="1:47" s="2" customFormat="1" ht="12">
      <c r="A663" s="35"/>
      <c r="B663" s="36"/>
      <c r="C663" s="37"/>
      <c r="D663" s="183" t="s">
        <v>138</v>
      </c>
      <c r="E663" s="37"/>
      <c r="F663" s="184" t="s">
        <v>778</v>
      </c>
      <c r="G663" s="37"/>
      <c r="H663" s="37"/>
      <c r="I663" s="185"/>
      <c r="J663" s="37"/>
      <c r="K663" s="37"/>
      <c r="L663" s="40"/>
      <c r="M663" s="186"/>
      <c r="N663" s="187"/>
      <c r="O663" s="65"/>
      <c r="P663" s="65"/>
      <c r="Q663" s="65"/>
      <c r="R663" s="65"/>
      <c r="S663" s="65"/>
      <c r="T663" s="66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T663" s="18" t="s">
        <v>138</v>
      </c>
      <c r="AU663" s="18" t="s">
        <v>136</v>
      </c>
    </row>
    <row r="664" spans="1:47" s="2" customFormat="1" ht="97.5">
      <c r="A664" s="35"/>
      <c r="B664" s="36"/>
      <c r="C664" s="37"/>
      <c r="D664" s="190" t="s">
        <v>779</v>
      </c>
      <c r="E664" s="37"/>
      <c r="F664" s="242" t="s">
        <v>780</v>
      </c>
      <c r="G664" s="37"/>
      <c r="H664" s="37"/>
      <c r="I664" s="185"/>
      <c r="J664" s="37"/>
      <c r="K664" s="37"/>
      <c r="L664" s="40"/>
      <c r="M664" s="186"/>
      <c r="N664" s="187"/>
      <c r="O664" s="65"/>
      <c r="P664" s="65"/>
      <c r="Q664" s="65"/>
      <c r="R664" s="65"/>
      <c r="S664" s="65"/>
      <c r="T664" s="66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T664" s="18" t="s">
        <v>779</v>
      </c>
      <c r="AU664" s="18" t="s">
        <v>136</v>
      </c>
    </row>
    <row r="665" spans="1:47" s="2" customFormat="1" ht="19.5">
      <c r="A665" s="35"/>
      <c r="B665" s="36"/>
      <c r="C665" s="37"/>
      <c r="D665" s="190" t="s">
        <v>744</v>
      </c>
      <c r="E665" s="37"/>
      <c r="F665" s="242" t="s">
        <v>781</v>
      </c>
      <c r="G665" s="37"/>
      <c r="H665" s="37"/>
      <c r="I665" s="185"/>
      <c r="J665" s="37"/>
      <c r="K665" s="37"/>
      <c r="L665" s="40"/>
      <c r="M665" s="186"/>
      <c r="N665" s="187"/>
      <c r="O665" s="65"/>
      <c r="P665" s="65"/>
      <c r="Q665" s="65"/>
      <c r="R665" s="65"/>
      <c r="S665" s="65"/>
      <c r="T665" s="66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T665" s="18" t="s">
        <v>744</v>
      </c>
      <c r="AU665" s="18" t="s">
        <v>136</v>
      </c>
    </row>
    <row r="666" spans="2:51" s="14" customFormat="1" ht="12">
      <c r="B666" s="199"/>
      <c r="C666" s="200"/>
      <c r="D666" s="190" t="s">
        <v>140</v>
      </c>
      <c r="E666" s="201" t="s">
        <v>19</v>
      </c>
      <c r="F666" s="202" t="s">
        <v>782</v>
      </c>
      <c r="G666" s="200"/>
      <c r="H666" s="203">
        <v>35.117</v>
      </c>
      <c r="I666" s="204"/>
      <c r="J666" s="200"/>
      <c r="K666" s="200"/>
      <c r="L666" s="205"/>
      <c r="M666" s="206"/>
      <c r="N666" s="207"/>
      <c r="O666" s="207"/>
      <c r="P666" s="207"/>
      <c r="Q666" s="207"/>
      <c r="R666" s="207"/>
      <c r="S666" s="207"/>
      <c r="T666" s="208"/>
      <c r="AT666" s="209" t="s">
        <v>140</v>
      </c>
      <c r="AU666" s="209" t="s">
        <v>136</v>
      </c>
      <c r="AV666" s="14" t="s">
        <v>136</v>
      </c>
      <c r="AW666" s="14" t="s">
        <v>32</v>
      </c>
      <c r="AX666" s="14" t="s">
        <v>70</v>
      </c>
      <c r="AY666" s="209" t="s">
        <v>128</v>
      </c>
    </row>
    <row r="667" spans="2:51" s="14" customFormat="1" ht="12">
      <c r="B667" s="199"/>
      <c r="C667" s="200"/>
      <c r="D667" s="190" t="s">
        <v>140</v>
      </c>
      <c r="E667" s="201" t="s">
        <v>19</v>
      </c>
      <c r="F667" s="202" t="s">
        <v>783</v>
      </c>
      <c r="G667" s="200"/>
      <c r="H667" s="203">
        <v>-2.315</v>
      </c>
      <c r="I667" s="204"/>
      <c r="J667" s="200"/>
      <c r="K667" s="200"/>
      <c r="L667" s="205"/>
      <c r="M667" s="206"/>
      <c r="N667" s="207"/>
      <c r="O667" s="207"/>
      <c r="P667" s="207"/>
      <c r="Q667" s="207"/>
      <c r="R667" s="207"/>
      <c r="S667" s="207"/>
      <c r="T667" s="208"/>
      <c r="AT667" s="209" t="s">
        <v>140</v>
      </c>
      <c r="AU667" s="209" t="s">
        <v>136</v>
      </c>
      <c r="AV667" s="14" t="s">
        <v>136</v>
      </c>
      <c r="AW667" s="14" t="s">
        <v>32</v>
      </c>
      <c r="AX667" s="14" t="s">
        <v>70</v>
      </c>
      <c r="AY667" s="209" t="s">
        <v>128</v>
      </c>
    </row>
    <row r="668" spans="2:51" s="15" customFormat="1" ht="12">
      <c r="B668" s="210"/>
      <c r="C668" s="211"/>
      <c r="D668" s="190" t="s">
        <v>140</v>
      </c>
      <c r="E668" s="212" t="s">
        <v>19</v>
      </c>
      <c r="F668" s="213" t="s">
        <v>148</v>
      </c>
      <c r="G668" s="211"/>
      <c r="H668" s="214">
        <v>32.802</v>
      </c>
      <c r="I668" s="215"/>
      <c r="J668" s="211"/>
      <c r="K668" s="211"/>
      <c r="L668" s="216"/>
      <c r="M668" s="217"/>
      <c r="N668" s="218"/>
      <c r="O668" s="218"/>
      <c r="P668" s="218"/>
      <c r="Q668" s="218"/>
      <c r="R668" s="218"/>
      <c r="S668" s="218"/>
      <c r="T668" s="219"/>
      <c r="AT668" s="220" t="s">
        <v>140</v>
      </c>
      <c r="AU668" s="220" t="s">
        <v>136</v>
      </c>
      <c r="AV668" s="15" t="s">
        <v>135</v>
      </c>
      <c r="AW668" s="15" t="s">
        <v>32</v>
      </c>
      <c r="AX668" s="15" t="s">
        <v>78</v>
      </c>
      <c r="AY668" s="220" t="s">
        <v>128</v>
      </c>
    </row>
    <row r="669" spans="1:65" s="2" customFormat="1" ht="37.9" customHeight="1">
      <c r="A669" s="35"/>
      <c r="B669" s="36"/>
      <c r="C669" s="170" t="s">
        <v>784</v>
      </c>
      <c r="D669" s="170" t="s">
        <v>130</v>
      </c>
      <c r="E669" s="171" t="s">
        <v>785</v>
      </c>
      <c r="F669" s="172" t="s">
        <v>786</v>
      </c>
      <c r="G669" s="173" t="s">
        <v>177</v>
      </c>
      <c r="H669" s="174">
        <v>0.303</v>
      </c>
      <c r="I669" s="175"/>
      <c r="J669" s="176">
        <f>ROUND(I669*H669,2)</f>
        <v>0</v>
      </c>
      <c r="K669" s="172" t="s">
        <v>134</v>
      </c>
      <c r="L669" s="40"/>
      <c r="M669" s="177" t="s">
        <v>19</v>
      </c>
      <c r="N669" s="178" t="s">
        <v>42</v>
      </c>
      <c r="O669" s="65"/>
      <c r="P669" s="179">
        <f>O669*H669</f>
        <v>0</v>
      </c>
      <c r="Q669" s="179">
        <v>0</v>
      </c>
      <c r="R669" s="179">
        <f>Q669*H669</f>
        <v>0</v>
      </c>
      <c r="S669" s="179">
        <v>0</v>
      </c>
      <c r="T669" s="180">
        <f>S669*H669</f>
        <v>0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R669" s="181" t="s">
        <v>135</v>
      </c>
      <c r="AT669" s="181" t="s">
        <v>130</v>
      </c>
      <c r="AU669" s="181" t="s">
        <v>136</v>
      </c>
      <c r="AY669" s="18" t="s">
        <v>128</v>
      </c>
      <c r="BE669" s="182">
        <f>IF(N669="základní",J669,0)</f>
        <v>0</v>
      </c>
      <c r="BF669" s="182">
        <f>IF(N669="snížená",J669,0)</f>
        <v>0</v>
      </c>
      <c r="BG669" s="182">
        <f>IF(N669="zákl. přenesená",J669,0)</f>
        <v>0</v>
      </c>
      <c r="BH669" s="182">
        <f>IF(N669="sníž. přenesená",J669,0)</f>
        <v>0</v>
      </c>
      <c r="BI669" s="182">
        <f>IF(N669="nulová",J669,0)</f>
        <v>0</v>
      </c>
      <c r="BJ669" s="18" t="s">
        <v>136</v>
      </c>
      <c r="BK669" s="182">
        <f>ROUND(I669*H669,2)</f>
        <v>0</v>
      </c>
      <c r="BL669" s="18" t="s">
        <v>135</v>
      </c>
      <c r="BM669" s="181" t="s">
        <v>787</v>
      </c>
    </row>
    <row r="670" spans="1:47" s="2" customFormat="1" ht="12">
      <c r="A670" s="35"/>
      <c r="B670" s="36"/>
      <c r="C670" s="37"/>
      <c r="D670" s="183" t="s">
        <v>138</v>
      </c>
      <c r="E670" s="37"/>
      <c r="F670" s="184" t="s">
        <v>788</v>
      </c>
      <c r="G670" s="37"/>
      <c r="H670" s="37"/>
      <c r="I670" s="185"/>
      <c r="J670" s="37"/>
      <c r="K670" s="37"/>
      <c r="L670" s="40"/>
      <c r="M670" s="186"/>
      <c r="N670" s="187"/>
      <c r="O670" s="65"/>
      <c r="P670" s="65"/>
      <c r="Q670" s="65"/>
      <c r="R670" s="65"/>
      <c r="S670" s="65"/>
      <c r="T670" s="66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T670" s="18" t="s">
        <v>138</v>
      </c>
      <c r="AU670" s="18" t="s">
        <v>136</v>
      </c>
    </row>
    <row r="671" spans="1:65" s="2" customFormat="1" ht="37.9" customHeight="1">
      <c r="A671" s="35"/>
      <c r="B671" s="36"/>
      <c r="C671" s="170" t="s">
        <v>789</v>
      </c>
      <c r="D671" s="170" t="s">
        <v>130</v>
      </c>
      <c r="E671" s="171" t="s">
        <v>790</v>
      </c>
      <c r="F671" s="172" t="s">
        <v>791</v>
      </c>
      <c r="G671" s="173" t="s">
        <v>177</v>
      </c>
      <c r="H671" s="174">
        <v>1.844</v>
      </c>
      <c r="I671" s="175"/>
      <c r="J671" s="176">
        <f>ROUND(I671*H671,2)</f>
        <v>0</v>
      </c>
      <c r="K671" s="172" t="s">
        <v>134</v>
      </c>
      <c r="L671" s="40"/>
      <c r="M671" s="177" t="s">
        <v>19</v>
      </c>
      <c r="N671" s="178" t="s">
        <v>42</v>
      </c>
      <c r="O671" s="65"/>
      <c r="P671" s="179">
        <f>O671*H671</f>
        <v>0</v>
      </c>
      <c r="Q671" s="179">
        <v>0</v>
      </c>
      <c r="R671" s="179">
        <f>Q671*H671</f>
        <v>0</v>
      </c>
      <c r="S671" s="179">
        <v>0</v>
      </c>
      <c r="T671" s="180">
        <f>S671*H671</f>
        <v>0</v>
      </c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R671" s="181" t="s">
        <v>135</v>
      </c>
      <c r="AT671" s="181" t="s">
        <v>130</v>
      </c>
      <c r="AU671" s="181" t="s">
        <v>136</v>
      </c>
      <c r="AY671" s="18" t="s">
        <v>128</v>
      </c>
      <c r="BE671" s="182">
        <f>IF(N671="základní",J671,0)</f>
        <v>0</v>
      </c>
      <c r="BF671" s="182">
        <f>IF(N671="snížená",J671,0)</f>
        <v>0</v>
      </c>
      <c r="BG671" s="182">
        <f>IF(N671="zákl. přenesená",J671,0)</f>
        <v>0</v>
      </c>
      <c r="BH671" s="182">
        <f>IF(N671="sníž. přenesená",J671,0)</f>
        <v>0</v>
      </c>
      <c r="BI671" s="182">
        <f>IF(N671="nulová",J671,0)</f>
        <v>0</v>
      </c>
      <c r="BJ671" s="18" t="s">
        <v>136</v>
      </c>
      <c r="BK671" s="182">
        <f>ROUND(I671*H671,2)</f>
        <v>0</v>
      </c>
      <c r="BL671" s="18" t="s">
        <v>135</v>
      </c>
      <c r="BM671" s="181" t="s">
        <v>792</v>
      </c>
    </row>
    <row r="672" spans="1:47" s="2" customFormat="1" ht="12">
      <c r="A672" s="35"/>
      <c r="B672" s="36"/>
      <c r="C672" s="37"/>
      <c r="D672" s="183" t="s">
        <v>138</v>
      </c>
      <c r="E672" s="37"/>
      <c r="F672" s="184" t="s">
        <v>793</v>
      </c>
      <c r="G672" s="37"/>
      <c r="H672" s="37"/>
      <c r="I672" s="185"/>
      <c r="J672" s="37"/>
      <c r="K672" s="37"/>
      <c r="L672" s="40"/>
      <c r="M672" s="186"/>
      <c r="N672" s="187"/>
      <c r="O672" s="65"/>
      <c r="P672" s="65"/>
      <c r="Q672" s="65"/>
      <c r="R672" s="65"/>
      <c r="S672" s="65"/>
      <c r="T672" s="66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T672" s="18" t="s">
        <v>138</v>
      </c>
      <c r="AU672" s="18" t="s">
        <v>136</v>
      </c>
    </row>
    <row r="673" spans="1:65" s="2" customFormat="1" ht="44.25" customHeight="1">
      <c r="A673" s="35"/>
      <c r="B673" s="36"/>
      <c r="C673" s="170" t="s">
        <v>794</v>
      </c>
      <c r="D673" s="170" t="s">
        <v>130</v>
      </c>
      <c r="E673" s="171" t="s">
        <v>795</v>
      </c>
      <c r="F673" s="172" t="s">
        <v>796</v>
      </c>
      <c r="G673" s="173" t="s">
        <v>177</v>
      </c>
      <c r="H673" s="174">
        <v>0.068</v>
      </c>
      <c r="I673" s="175"/>
      <c r="J673" s="176">
        <f>ROUND(I673*H673,2)</f>
        <v>0</v>
      </c>
      <c r="K673" s="172" t="s">
        <v>134</v>
      </c>
      <c r="L673" s="40"/>
      <c r="M673" s="177" t="s">
        <v>19</v>
      </c>
      <c r="N673" s="178" t="s">
        <v>42</v>
      </c>
      <c r="O673" s="65"/>
      <c r="P673" s="179">
        <f>O673*H673</f>
        <v>0</v>
      </c>
      <c r="Q673" s="179">
        <v>0</v>
      </c>
      <c r="R673" s="179">
        <f>Q673*H673</f>
        <v>0</v>
      </c>
      <c r="S673" s="179">
        <v>0</v>
      </c>
      <c r="T673" s="180">
        <f>S673*H673</f>
        <v>0</v>
      </c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R673" s="181" t="s">
        <v>135</v>
      </c>
      <c r="AT673" s="181" t="s">
        <v>130</v>
      </c>
      <c r="AU673" s="181" t="s">
        <v>136</v>
      </c>
      <c r="AY673" s="18" t="s">
        <v>128</v>
      </c>
      <c r="BE673" s="182">
        <f>IF(N673="základní",J673,0)</f>
        <v>0</v>
      </c>
      <c r="BF673" s="182">
        <f>IF(N673="snížená",J673,0)</f>
        <v>0</v>
      </c>
      <c r="BG673" s="182">
        <f>IF(N673="zákl. přenesená",J673,0)</f>
        <v>0</v>
      </c>
      <c r="BH673" s="182">
        <f>IF(N673="sníž. přenesená",J673,0)</f>
        <v>0</v>
      </c>
      <c r="BI673" s="182">
        <f>IF(N673="nulová",J673,0)</f>
        <v>0</v>
      </c>
      <c r="BJ673" s="18" t="s">
        <v>136</v>
      </c>
      <c r="BK673" s="182">
        <f>ROUND(I673*H673,2)</f>
        <v>0</v>
      </c>
      <c r="BL673" s="18" t="s">
        <v>135</v>
      </c>
      <c r="BM673" s="181" t="s">
        <v>797</v>
      </c>
    </row>
    <row r="674" spans="1:47" s="2" customFormat="1" ht="12">
      <c r="A674" s="35"/>
      <c r="B674" s="36"/>
      <c r="C674" s="37"/>
      <c r="D674" s="183" t="s">
        <v>138</v>
      </c>
      <c r="E674" s="37"/>
      <c r="F674" s="184" t="s">
        <v>798</v>
      </c>
      <c r="G674" s="37"/>
      <c r="H674" s="37"/>
      <c r="I674" s="185"/>
      <c r="J674" s="37"/>
      <c r="K674" s="37"/>
      <c r="L674" s="40"/>
      <c r="M674" s="186"/>
      <c r="N674" s="187"/>
      <c r="O674" s="65"/>
      <c r="P674" s="65"/>
      <c r="Q674" s="65"/>
      <c r="R674" s="65"/>
      <c r="S674" s="65"/>
      <c r="T674" s="66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T674" s="18" t="s">
        <v>138</v>
      </c>
      <c r="AU674" s="18" t="s">
        <v>136</v>
      </c>
    </row>
    <row r="675" spans="1:65" s="2" customFormat="1" ht="24.2" customHeight="1">
      <c r="A675" s="35"/>
      <c r="B675" s="36"/>
      <c r="C675" s="170" t="s">
        <v>799</v>
      </c>
      <c r="D675" s="170" t="s">
        <v>130</v>
      </c>
      <c r="E675" s="171" t="s">
        <v>800</v>
      </c>
      <c r="F675" s="172" t="s">
        <v>801</v>
      </c>
      <c r="G675" s="173" t="s">
        <v>177</v>
      </c>
      <c r="H675" s="174">
        <v>0.1</v>
      </c>
      <c r="I675" s="175"/>
      <c r="J675" s="176">
        <f>ROUND(I675*H675,2)</f>
        <v>0</v>
      </c>
      <c r="K675" s="172" t="s">
        <v>19</v>
      </c>
      <c r="L675" s="40"/>
      <c r="M675" s="177" t="s">
        <v>19</v>
      </c>
      <c r="N675" s="178" t="s">
        <v>42</v>
      </c>
      <c r="O675" s="65"/>
      <c r="P675" s="179">
        <f>O675*H675</f>
        <v>0</v>
      </c>
      <c r="Q675" s="179">
        <v>0</v>
      </c>
      <c r="R675" s="179">
        <f>Q675*H675</f>
        <v>0</v>
      </c>
      <c r="S675" s="179">
        <v>0</v>
      </c>
      <c r="T675" s="180">
        <f>S675*H675</f>
        <v>0</v>
      </c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R675" s="181" t="s">
        <v>135</v>
      </c>
      <c r="AT675" s="181" t="s">
        <v>130</v>
      </c>
      <c r="AU675" s="181" t="s">
        <v>136</v>
      </c>
      <c r="AY675" s="18" t="s">
        <v>128</v>
      </c>
      <c r="BE675" s="182">
        <f>IF(N675="základní",J675,0)</f>
        <v>0</v>
      </c>
      <c r="BF675" s="182">
        <f>IF(N675="snížená",J675,0)</f>
        <v>0</v>
      </c>
      <c r="BG675" s="182">
        <f>IF(N675="zákl. přenesená",J675,0)</f>
        <v>0</v>
      </c>
      <c r="BH675" s="182">
        <f>IF(N675="sníž. přenesená",J675,0)</f>
        <v>0</v>
      </c>
      <c r="BI675" s="182">
        <f>IF(N675="nulová",J675,0)</f>
        <v>0</v>
      </c>
      <c r="BJ675" s="18" t="s">
        <v>136</v>
      </c>
      <c r="BK675" s="182">
        <f>ROUND(I675*H675,2)</f>
        <v>0</v>
      </c>
      <c r="BL675" s="18" t="s">
        <v>135</v>
      </c>
      <c r="BM675" s="181" t="s">
        <v>802</v>
      </c>
    </row>
    <row r="676" spans="2:63" s="12" customFormat="1" ht="22.9" customHeight="1">
      <c r="B676" s="154"/>
      <c r="C676" s="155"/>
      <c r="D676" s="156" t="s">
        <v>69</v>
      </c>
      <c r="E676" s="168" t="s">
        <v>803</v>
      </c>
      <c r="F676" s="168" t="s">
        <v>804</v>
      </c>
      <c r="G676" s="155"/>
      <c r="H676" s="155"/>
      <c r="I676" s="158"/>
      <c r="J676" s="169">
        <f>BK676</f>
        <v>0</v>
      </c>
      <c r="K676" s="155"/>
      <c r="L676" s="160"/>
      <c r="M676" s="161"/>
      <c r="N676" s="162"/>
      <c r="O676" s="162"/>
      <c r="P676" s="163">
        <f>SUM(P677:P678)</f>
        <v>0</v>
      </c>
      <c r="Q676" s="162"/>
      <c r="R676" s="163">
        <f>SUM(R677:R678)</f>
        <v>0</v>
      </c>
      <c r="S676" s="162"/>
      <c r="T676" s="164">
        <f>SUM(T677:T678)</f>
        <v>0</v>
      </c>
      <c r="AR676" s="165" t="s">
        <v>78</v>
      </c>
      <c r="AT676" s="166" t="s">
        <v>69</v>
      </c>
      <c r="AU676" s="166" t="s">
        <v>78</v>
      </c>
      <c r="AY676" s="165" t="s">
        <v>128</v>
      </c>
      <c r="BK676" s="167">
        <f>SUM(BK677:BK678)</f>
        <v>0</v>
      </c>
    </row>
    <row r="677" spans="1:65" s="2" customFormat="1" ht="55.5" customHeight="1">
      <c r="A677" s="35"/>
      <c r="B677" s="36"/>
      <c r="C677" s="170" t="s">
        <v>805</v>
      </c>
      <c r="D677" s="170" t="s">
        <v>130</v>
      </c>
      <c r="E677" s="171" t="s">
        <v>806</v>
      </c>
      <c r="F677" s="172" t="s">
        <v>807</v>
      </c>
      <c r="G677" s="173" t="s">
        <v>177</v>
      </c>
      <c r="H677" s="174">
        <v>81.722</v>
      </c>
      <c r="I677" s="175"/>
      <c r="J677" s="176">
        <f>ROUND(I677*H677,2)</f>
        <v>0</v>
      </c>
      <c r="K677" s="172" t="s">
        <v>134</v>
      </c>
      <c r="L677" s="40"/>
      <c r="M677" s="177" t="s">
        <v>19</v>
      </c>
      <c r="N677" s="178" t="s">
        <v>42</v>
      </c>
      <c r="O677" s="65"/>
      <c r="P677" s="179">
        <f>O677*H677</f>
        <v>0</v>
      </c>
      <c r="Q677" s="179">
        <v>0</v>
      </c>
      <c r="R677" s="179">
        <f>Q677*H677</f>
        <v>0</v>
      </c>
      <c r="S677" s="179">
        <v>0</v>
      </c>
      <c r="T677" s="180">
        <f>S677*H677</f>
        <v>0</v>
      </c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R677" s="181" t="s">
        <v>135</v>
      </c>
      <c r="AT677" s="181" t="s">
        <v>130</v>
      </c>
      <c r="AU677" s="181" t="s">
        <v>136</v>
      </c>
      <c r="AY677" s="18" t="s">
        <v>128</v>
      </c>
      <c r="BE677" s="182">
        <f>IF(N677="základní",J677,0)</f>
        <v>0</v>
      </c>
      <c r="BF677" s="182">
        <f>IF(N677="snížená",J677,0)</f>
        <v>0</v>
      </c>
      <c r="BG677" s="182">
        <f>IF(N677="zákl. přenesená",J677,0)</f>
        <v>0</v>
      </c>
      <c r="BH677" s="182">
        <f>IF(N677="sníž. přenesená",J677,0)</f>
        <v>0</v>
      </c>
      <c r="BI677" s="182">
        <f>IF(N677="nulová",J677,0)</f>
        <v>0</v>
      </c>
      <c r="BJ677" s="18" t="s">
        <v>136</v>
      </c>
      <c r="BK677" s="182">
        <f>ROUND(I677*H677,2)</f>
        <v>0</v>
      </c>
      <c r="BL677" s="18" t="s">
        <v>135</v>
      </c>
      <c r="BM677" s="181" t="s">
        <v>808</v>
      </c>
    </row>
    <row r="678" spans="1:47" s="2" customFormat="1" ht="12">
      <c r="A678" s="35"/>
      <c r="B678" s="36"/>
      <c r="C678" s="37"/>
      <c r="D678" s="183" t="s">
        <v>138</v>
      </c>
      <c r="E678" s="37"/>
      <c r="F678" s="184" t="s">
        <v>809</v>
      </c>
      <c r="G678" s="37"/>
      <c r="H678" s="37"/>
      <c r="I678" s="185"/>
      <c r="J678" s="37"/>
      <c r="K678" s="37"/>
      <c r="L678" s="40"/>
      <c r="M678" s="186"/>
      <c r="N678" s="187"/>
      <c r="O678" s="65"/>
      <c r="P678" s="65"/>
      <c r="Q678" s="65"/>
      <c r="R678" s="65"/>
      <c r="S678" s="65"/>
      <c r="T678" s="66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T678" s="18" t="s">
        <v>138</v>
      </c>
      <c r="AU678" s="18" t="s">
        <v>136</v>
      </c>
    </row>
    <row r="679" spans="2:63" s="12" customFormat="1" ht="25.9" customHeight="1">
      <c r="B679" s="154"/>
      <c r="C679" s="155"/>
      <c r="D679" s="156" t="s">
        <v>69</v>
      </c>
      <c r="E679" s="157" t="s">
        <v>810</v>
      </c>
      <c r="F679" s="157" t="s">
        <v>811</v>
      </c>
      <c r="G679" s="155"/>
      <c r="H679" s="155"/>
      <c r="I679" s="158"/>
      <c r="J679" s="159">
        <f>BK679</f>
        <v>0</v>
      </c>
      <c r="K679" s="155"/>
      <c r="L679" s="160"/>
      <c r="M679" s="161"/>
      <c r="N679" s="162"/>
      <c r="O679" s="162"/>
      <c r="P679" s="163">
        <f>P680+P693+P727+P769+P841+P854+P859+P867+P879</f>
        <v>0</v>
      </c>
      <c r="Q679" s="162"/>
      <c r="R679" s="163">
        <f>R680+R693+R727+R769+R841+R854+R859+R867+R879</f>
        <v>4.45218992</v>
      </c>
      <c r="S679" s="162"/>
      <c r="T679" s="164">
        <f>T680+T693+T727+T769+T841+T854+T859+T867+T879</f>
        <v>2.3189601</v>
      </c>
      <c r="AR679" s="165" t="s">
        <v>136</v>
      </c>
      <c r="AT679" s="166" t="s">
        <v>69</v>
      </c>
      <c r="AU679" s="166" t="s">
        <v>70</v>
      </c>
      <c r="AY679" s="165" t="s">
        <v>128</v>
      </c>
      <c r="BK679" s="167">
        <f>BK680+BK693+BK727+BK769+BK841+BK854+BK859+BK867+BK879</f>
        <v>0</v>
      </c>
    </row>
    <row r="680" spans="2:63" s="12" customFormat="1" ht="22.9" customHeight="1">
      <c r="B680" s="154"/>
      <c r="C680" s="155"/>
      <c r="D680" s="156" t="s">
        <v>69</v>
      </c>
      <c r="E680" s="168" t="s">
        <v>812</v>
      </c>
      <c r="F680" s="168" t="s">
        <v>813</v>
      </c>
      <c r="G680" s="155"/>
      <c r="H680" s="155"/>
      <c r="I680" s="158"/>
      <c r="J680" s="169">
        <f>BK680</f>
        <v>0</v>
      </c>
      <c r="K680" s="155"/>
      <c r="L680" s="160"/>
      <c r="M680" s="161"/>
      <c r="N680" s="162"/>
      <c r="O680" s="162"/>
      <c r="P680" s="163">
        <f>SUM(P681:P692)</f>
        <v>0</v>
      </c>
      <c r="Q680" s="162"/>
      <c r="R680" s="163">
        <f>SUM(R681:R692)</f>
        <v>0.0186272</v>
      </c>
      <c r="S680" s="162"/>
      <c r="T680" s="164">
        <f>SUM(T681:T692)</f>
        <v>0</v>
      </c>
      <c r="AR680" s="165" t="s">
        <v>136</v>
      </c>
      <c r="AT680" s="166" t="s">
        <v>69</v>
      </c>
      <c r="AU680" s="166" t="s">
        <v>78</v>
      </c>
      <c r="AY680" s="165" t="s">
        <v>128</v>
      </c>
      <c r="BK680" s="167">
        <f>SUM(BK681:BK692)</f>
        <v>0</v>
      </c>
    </row>
    <row r="681" spans="1:65" s="2" customFormat="1" ht="44.25" customHeight="1">
      <c r="A681" s="35"/>
      <c r="B681" s="36"/>
      <c r="C681" s="170" t="s">
        <v>814</v>
      </c>
      <c r="D681" s="170" t="s">
        <v>130</v>
      </c>
      <c r="E681" s="171" t="s">
        <v>815</v>
      </c>
      <c r="F681" s="172" t="s">
        <v>816</v>
      </c>
      <c r="G681" s="173" t="s">
        <v>218</v>
      </c>
      <c r="H681" s="174">
        <v>46.568</v>
      </c>
      <c r="I681" s="175"/>
      <c r="J681" s="176">
        <f>ROUND(I681*H681,2)</f>
        <v>0</v>
      </c>
      <c r="K681" s="172" t="s">
        <v>134</v>
      </c>
      <c r="L681" s="40"/>
      <c r="M681" s="177" t="s">
        <v>19</v>
      </c>
      <c r="N681" s="178" t="s">
        <v>42</v>
      </c>
      <c r="O681" s="65"/>
      <c r="P681" s="179">
        <f>O681*H681</f>
        <v>0</v>
      </c>
      <c r="Q681" s="179">
        <v>0.0004</v>
      </c>
      <c r="R681" s="179">
        <f>Q681*H681</f>
        <v>0.0186272</v>
      </c>
      <c r="S681" s="179">
        <v>0</v>
      </c>
      <c r="T681" s="180">
        <f>S681*H681</f>
        <v>0</v>
      </c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R681" s="181" t="s">
        <v>293</v>
      </c>
      <c r="AT681" s="181" t="s">
        <v>130</v>
      </c>
      <c r="AU681" s="181" t="s">
        <v>136</v>
      </c>
      <c r="AY681" s="18" t="s">
        <v>128</v>
      </c>
      <c r="BE681" s="182">
        <f>IF(N681="základní",J681,0)</f>
        <v>0</v>
      </c>
      <c r="BF681" s="182">
        <f>IF(N681="snížená",J681,0)</f>
        <v>0</v>
      </c>
      <c r="BG681" s="182">
        <f>IF(N681="zákl. přenesená",J681,0)</f>
        <v>0</v>
      </c>
      <c r="BH681" s="182">
        <f>IF(N681="sníž. přenesená",J681,0)</f>
        <v>0</v>
      </c>
      <c r="BI681" s="182">
        <f>IF(N681="nulová",J681,0)</f>
        <v>0</v>
      </c>
      <c r="BJ681" s="18" t="s">
        <v>136</v>
      </c>
      <c r="BK681" s="182">
        <f>ROUND(I681*H681,2)</f>
        <v>0</v>
      </c>
      <c r="BL681" s="18" t="s">
        <v>293</v>
      </c>
      <c r="BM681" s="181" t="s">
        <v>817</v>
      </c>
    </row>
    <row r="682" spans="1:47" s="2" customFormat="1" ht="12">
      <c r="A682" s="35"/>
      <c r="B682" s="36"/>
      <c r="C682" s="37"/>
      <c r="D682" s="183" t="s">
        <v>138</v>
      </c>
      <c r="E682" s="37"/>
      <c r="F682" s="184" t="s">
        <v>818</v>
      </c>
      <c r="G682" s="37"/>
      <c r="H682" s="37"/>
      <c r="I682" s="185"/>
      <c r="J682" s="37"/>
      <c r="K682" s="37"/>
      <c r="L682" s="40"/>
      <c r="M682" s="186"/>
      <c r="N682" s="187"/>
      <c r="O682" s="65"/>
      <c r="P682" s="65"/>
      <c r="Q682" s="65"/>
      <c r="R682" s="65"/>
      <c r="S682" s="65"/>
      <c r="T682" s="66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T682" s="18" t="s">
        <v>138</v>
      </c>
      <c r="AU682" s="18" t="s">
        <v>136</v>
      </c>
    </row>
    <row r="683" spans="2:51" s="13" customFormat="1" ht="12">
      <c r="B683" s="188"/>
      <c r="C683" s="189"/>
      <c r="D683" s="190" t="s">
        <v>140</v>
      </c>
      <c r="E683" s="191" t="s">
        <v>19</v>
      </c>
      <c r="F683" s="192" t="s">
        <v>819</v>
      </c>
      <c r="G683" s="189"/>
      <c r="H683" s="191" t="s">
        <v>19</v>
      </c>
      <c r="I683" s="193"/>
      <c r="J683" s="189"/>
      <c r="K683" s="189"/>
      <c r="L683" s="194"/>
      <c r="M683" s="195"/>
      <c r="N683" s="196"/>
      <c r="O683" s="196"/>
      <c r="P683" s="196"/>
      <c r="Q683" s="196"/>
      <c r="R683" s="196"/>
      <c r="S683" s="196"/>
      <c r="T683" s="197"/>
      <c r="AT683" s="198" t="s">
        <v>140</v>
      </c>
      <c r="AU683" s="198" t="s">
        <v>136</v>
      </c>
      <c r="AV683" s="13" t="s">
        <v>78</v>
      </c>
      <c r="AW683" s="13" t="s">
        <v>32</v>
      </c>
      <c r="AX683" s="13" t="s">
        <v>70</v>
      </c>
      <c r="AY683" s="198" t="s">
        <v>128</v>
      </c>
    </row>
    <row r="684" spans="2:51" s="13" customFormat="1" ht="12">
      <c r="B684" s="188"/>
      <c r="C684" s="189"/>
      <c r="D684" s="190" t="s">
        <v>140</v>
      </c>
      <c r="E684" s="191" t="s">
        <v>19</v>
      </c>
      <c r="F684" s="192" t="s">
        <v>142</v>
      </c>
      <c r="G684" s="189"/>
      <c r="H684" s="191" t="s">
        <v>19</v>
      </c>
      <c r="I684" s="193"/>
      <c r="J684" s="189"/>
      <c r="K684" s="189"/>
      <c r="L684" s="194"/>
      <c r="M684" s="195"/>
      <c r="N684" s="196"/>
      <c r="O684" s="196"/>
      <c r="P684" s="196"/>
      <c r="Q684" s="196"/>
      <c r="R684" s="196"/>
      <c r="S684" s="196"/>
      <c r="T684" s="197"/>
      <c r="AT684" s="198" t="s">
        <v>140</v>
      </c>
      <c r="AU684" s="198" t="s">
        <v>136</v>
      </c>
      <c r="AV684" s="13" t="s">
        <v>78</v>
      </c>
      <c r="AW684" s="13" t="s">
        <v>32</v>
      </c>
      <c r="AX684" s="13" t="s">
        <v>70</v>
      </c>
      <c r="AY684" s="198" t="s">
        <v>128</v>
      </c>
    </row>
    <row r="685" spans="2:51" s="14" customFormat="1" ht="12">
      <c r="B685" s="199"/>
      <c r="C685" s="200"/>
      <c r="D685" s="190" t="s">
        <v>140</v>
      </c>
      <c r="E685" s="201" t="s">
        <v>19</v>
      </c>
      <c r="F685" s="202" t="s">
        <v>820</v>
      </c>
      <c r="G685" s="200"/>
      <c r="H685" s="203">
        <v>13.608</v>
      </c>
      <c r="I685" s="204"/>
      <c r="J685" s="200"/>
      <c r="K685" s="200"/>
      <c r="L685" s="205"/>
      <c r="M685" s="206"/>
      <c r="N685" s="207"/>
      <c r="O685" s="207"/>
      <c r="P685" s="207"/>
      <c r="Q685" s="207"/>
      <c r="R685" s="207"/>
      <c r="S685" s="207"/>
      <c r="T685" s="208"/>
      <c r="AT685" s="209" t="s">
        <v>140</v>
      </c>
      <c r="AU685" s="209" t="s">
        <v>136</v>
      </c>
      <c r="AV685" s="14" t="s">
        <v>136</v>
      </c>
      <c r="AW685" s="14" t="s">
        <v>32</v>
      </c>
      <c r="AX685" s="14" t="s">
        <v>70</v>
      </c>
      <c r="AY685" s="209" t="s">
        <v>128</v>
      </c>
    </row>
    <row r="686" spans="2:51" s="13" customFormat="1" ht="12">
      <c r="B686" s="188"/>
      <c r="C686" s="189"/>
      <c r="D686" s="190" t="s">
        <v>140</v>
      </c>
      <c r="E686" s="191" t="s">
        <v>19</v>
      </c>
      <c r="F686" s="192" t="s">
        <v>144</v>
      </c>
      <c r="G686" s="189"/>
      <c r="H686" s="191" t="s">
        <v>19</v>
      </c>
      <c r="I686" s="193"/>
      <c r="J686" s="189"/>
      <c r="K686" s="189"/>
      <c r="L686" s="194"/>
      <c r="M686" s="195"/>
      <c r="N686" s="196"/>
      <c r="O686" s="196"/>
      <c r="P686" s="196"/>
      <c r="Q686" s="196"/>
      <c r="R686" s="196"/>
      <c r="S686" s="196"/>
      <c r="T686" s="197"/>
      <c r="AT686" s="198" t="s">
        <v>140</v>
      </c>
      <c r="AU686" s="198" t="s">
        <v>136</v>
      </c>
      <c r="AV686" s="13" t="s">
        <v>78</v>
      </c>
      <c r="AW686" s="13" t="s">
        <v>32</v>
      </c>
      <c r="AX686" s="13" t="s">
        <v>70</v>
      </c>
      <c r="AY686" s="198" t="s">
        <v>128</v>
      </c>
    </row>
    <row r="687" spans="2:51" s="14" customFormat="1" ht="12">
      <c r="B687" s="199"/>
      <c r="C687" s="200"/>
      <c r="D687" s="190" t="s">
        <v>140</v>
      </c>
      <c r="E687" s="201" t="s">
        <v>19</v>
      </c>
      <c r="F687" s="202" t="s">
        <v>821</v>
      </c>
      <c r="G687" s="200"/>
      <c r="H687" s="203">
        <v>14.216</v>
      </c>
      <c r="I687" s="204"/>
      <c r="J687" s="200"/>
      <c r="K687" s="200"/>
      <c r="L687" s="205"/>
      <c r="M687" s="206"/>
      <c r="N687" s="207"/>
      <c r="O687" s="207"/>
      <c r="P687" s="207"/>
      <c r="Q687" s="207"/>
      <c r="R687" s="207"/>
      <c r="S687" s="207"/>
      <c r="T687" s="208"/>
      <c r="AT687" s="209" t="s">
        <v>140</v>
      </c>
      <c r="AU687" s="209" t="s">
        <v>136</v>
      </c>
      <c r="AV687" s="14" t="s">
        <v>136</v>
      </c>
      <c r="AW687" s="14" t="s">
        <v>32</v>
      </c>
      <c r="AX687" s="14" t="s">
        <v>70</v>
      </c>
      <c r="AY687" s="209" t="s">
        <v>128</v>
      </c>
    </row>
    <row r="688" spans="2:51" s="13" customFormat="1" ht="12">
      <c r="B688" s="188"/>
      <c r="C688" s="189"/>
      <c r="D688" s="190" t="s">
        <v>140</v>
      </c>
      <c r="E688" s="191" t="s">
        <v>19</v>
      </c>
      <c r="F688" s="192" t="s">
        <v>146</v>
      </c>
      <c r="G688" s="189"/>
      <c r="H688" s="191" t="s">
        <v>19</v>
      </c>
      <c r="I688" s="193"/>
      <c r="J688" s="189"/>
      <c r="K688" s="189"/>
      <c r="L688" s="194"/>
      <c r="M688" s="195"/>
      <c r="N688" s="196"/>
      <c r="O688" s="196"/>
      <c r="P688" s="196"/>
      <c r="Q688" s="196"/>
      <c r="R688" s="196"/>
      <c r="S688" s="196"/>
      <c r="T688" s="197"/>
      <c r="AT688" s="198" t="s">
        <v>140</v>
      </c>
      <c r="AU688" s="198" t="s">
        <v>136</v>
      </c>
      <c r="AV688" s="13" t="s">
        <v>78</v>
      </c>
      <c r="AW688" s="13" t="s">
        <v>32</v>
      </c>
      <c r="AX688" s="13" t="s">
        <v>70</v>
      </c>
      <c r="AY688" s="198" t="s">
        <v>128</v>
      </c>
    </row>
    <row r="689" spans="2:51" s="14" customFormat="1" ht="12">
      <c r="B689" s="199"/>
      <c r="C689" s="200"/>
      <c r="D689" s="190" t="s">
        <v>140</v>
      </c>
      <c r="E689" s="201" t="s">
        <v>19</v>
      </c>
      <c r="F689" s="202" t="s">
        <v>822</v>
      </c>
      <c r="G689" s="200"/>
      <c r="H689" s="203">
        <v>18.744</v>
      </c>
      <c r="I689" s="204"/>
      <c r="J689" s="200"/>
      <c r="K689" s="200"/>
      <c r="L689" s="205"/>
      <c r="M689" s="206"/>
      <c r="N689" s="207"/>
      <c r="O689" s="207"/>
      <c r="P689" s="207"/>
      <c r="Q689" s="207"/>
      <c r="R689" s="207"/>
      <c r="S689" s="207"/>
      <c r="T689" s="208"/>
      <c r="AT689" s="209" t="s">
        <v>140</v>
      </c>
      <c r="AU689" s="209" t="s">
        <v>136</v>
      </c>
      <c r="AV689" s="14" t="s">
        <v>136</v>
      </c>
      <c r="AW689" s="14" t="s">
        <v>32</v>
      </c>
      <c r="AX689" s="14" t="s">
        <v>70</v>
      </c>
      <c r="AY689" s="209" t="s">
        <v>128</v>
      </c>
    </row>
    <row r="690" spans="2:51" s="15" customFormat="1" ht="12">
      <c r="B690" s="210"/>
      <c r="C690" s="211"/>
      <c r="D690" s="190" t="s">
        <v>140</v>
      </c>
      <c r="E690" s="212" t="s">
        <v>19</v>
      </c>
      <c r="F690" s="213" t="s">
        <v>148</v>
      </c>
      <c r="G690" s="211"/>
      <c r="H690" s="214">
        <v>46.568</v>
      </c>
      <c r="I690" s="215"/>
      <c r="J690" s="211"/>
      <c r="K690" s="211"/>
      <c r="L690" s="216"/>
      <c r="M690" s="217"/>
      <c r="N690" s="218"/>
      <c r="O690" s="218"/>
      <c r="P690" s="218"/>
      <c r="Q690" s="218"/>
      <c r="R690" s="218"/>
      <c r="S690" s="218"/>
      <c r="T690" s="219"/>
      <c r="AT690" s="220" t="s">
        <v>140</v>
      </c>
      <c r="AU690" s="220" t="s">
        <v>136</v>
      </c>
      <c r="AV690" s="15" t="s">
        <v>135</v>
      </c>
      <c r="AW690" s="15" t="s">
        <v>32</v>
      </c>
      <c r="AX690" s="15" t="s">
        <v>78</v>
      </c>
      <c r="AY690" s="220" t="s">
        <v>128</v>
      </c>
    </row>
    <row r="691" spans="1:65" s="2" customFormat="1" ht="44.25" customHeight="1">
      <c r="A691" s="35"/>
      <c r="B691" s="36"/>
      <c r="C691" s="170" t="s">
        <v>823</v>
      </c>
      <c r="D691" s="170" t="s">
        <v>130</v>
      </c>
      <c r="E691" s="171" t="s">
        <v>824</v>
      </c>
      <c r="F691" s="172" t="s">
        <v>825</v>
      </c>
      <c r="G691" s="173" t="s">
        <v>826</v>
      </c>
      <c r="H691" s="243"/>
      <c r="I691" s="175"/>
      <c r="J691" s="176">
        <f>ROUND(I691*H691,2)</f>
        <v>0</v>
      </c>
      <c r="K691" s="172" t="s">
        <v>134</v>
      </c>
      <c r="L691" s="40"/>
      <c r="M691" s="177" t="s">
        <v>19</v>
      </c>
      <c r="N691" s="178" t="s">
        <v>42</v>
      </c>
      <c r="O691" s="65"/>
      <c r="P691" s="179">
        <f>O691*H691</f>
        <v>0</v>
      </c>
      <c r="Q691" s="179">
        <v>0</v>
      </c>
      <c r="R691" s="179">
        <f>Q691*H691</f>
        <v>0</v>
      </c>
      <c r="S691" s="179">
        <v>0</v>
      </c>
      <c r="T691" s="180">
        <f>S691*H691</f>
        <v>0</v>
      </c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R691" s="181" t="s">
        <v>293</v>
      </c>
      <c r="AT691" s="181" t="s">
        <v>130</v>
      </c>
      <c r="AU691" s="181" t="s">
        <v>136</v>
      </c>
      <c r="AY691" s="18" t="s">
        <v>128</v>
      </c>
      <c r="BE691" s="182">
        <f>IF(N691="základní",J691,0)</f>
        <v>0</v>
      </c>
      <c r="BF691" s="182">
        <f>IF(N691="snížená",J691,0)</f>
        <v>0</v>
      </c>
      <c r="BG691" s="182">
        <f>IF(N691="zákl. přenesená",J691,0)</f>
        <v>0</v>
      </c>
      <c r="BH691" s="182">
        <f>IF(N691="sníž. přenesená",J691,0)</f>
        <v>0</v>
      </c>
      <c r="BI691" s="182">
        <f>IF(N691="nulová",J691,0)</f>
        <v>0</v>
      </c>
      <c r="BJ691" s="18" t="s">
        <v>136</v>
      </c>
      <c r="BK691" s="182">
        <f>ROUND(I691*H691,2)</f>
        <v>0</v>
      </c>
      <c r="BL691" s="18" t="s">
        <v>293</v>
      </c>
      <c r="BM691" s="181" t="s">
        <v>827</v>
      </c>
    </row>
    <row r="692" spans="1:47" s="2" customFormat="1" ht="12">
      <c r="A692" s="35"/>
      <c r="B692" s="36"/>
      <c r="C692" s="37"/>
      <c r="D692" s="183" t="s">
        <v>138</v>
      </c>
      <c r="E692" s="37"/>
      <c r="F692" s="184" t="s">
        <v>828</v>
      </c>
      <c r="G692" s="37"/>
      <c r="H692" s="37"/>
      <c r="I692" s="185"/>
      <c r="J692" s="37"/>
      <c r="K692" s="37"/>
      <c r="L692" s="40"/>
      <c r="M692" s="186"/>
      <c r="N692" s="187"/>
      <c r="O692" s="65"/>
      <c r="P692" s="65"/>
      <c r="Q692" s="65"/>
      <c r="R692" s="65"/>
      <c r="S692" s="65"/>
      <c r="T692" s="66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T692" s="18" t="s">
        <v>138</v>
      </c>
      <c r="AU692" s="18" t="s">
        <v>136</v>
      </c>
    </row>
    <row r="693" spans="2:63" s="12" customFormat="1" ht="22.9" customHeight="1">
      <c r="B693" s="154"/>
      <c r="C693" s="155"/>
      <c r="D693" s="156" t="s">
        <v>69</v>
      </c>
      <c r="E693" s="168" t="s">
        <v>829</v>
      </c>
      <c r="F693" s="168" t="s">
        <v>830</v>
      </c>
      <c r="G693" s="155"/>
      <c r="H693" s="155"/>
      <c r="I693" s="158"/>
      <c r="J693" s="169">
        <f>BK693</f>
        <v>0</v>
      </c>
      <c r="K693" s="155"/>
      <c r="L693" s="160"/>
      <c r="M693" s="161"/>
      <c r="N693" s="162"/>
      <c r="O693" s="162"/>
      <c r="P693" s="163">
        <f>SUM(P694:P726)</f>
        <v>0</v>
      </c>
      <c r="Q693" s="162"/>
      <c r="R693" s="163">
        <f>SUM(R694:R726)</f>
        <v>1.22127032</v>
      </c>
      <c r="S693" s="162"/>
      <c r="T693" s="164">
        <f>SUM(T694:T726)</f>
        <v>0.06762</v>
      </c>
      <c r="AR693" s="165" t="s">
        <v>136</v>
      </c>
      <c r="AT693" s="166" t="s">
        <v>69</v>
      </c>
      <c r="AU693" s="166" t="s">
        <v>78</v>
      </c>
      <c r="AY693" s="165" t="s">
        <v>128</v>
      </c>
      <c r="BK693" s="167">
        <f>SUM(BK694:BK726)</f>
        <v>0</v>
      </c>
    </row>
    <row r="694" spans="1:65" s="2" customFormat="1" ht="49.15" customHeight="1">
      <c r="A694" s="35"/>
      <c r="B694" s="36"/>
      <c r="C694" s="170" t="s">
        <v>831</v>
      </c>
      <c r="D694" s="170" t="s">
        <v>130</v>
      </c>
      <c r="E694" s="171" t="s">
        <v>832</v>
      </c>
      <c r="F694" s="172" t="s">
        <v>833</v>
      </c>
      <c r="G694" s="173" t="s">
        <v>218</v>
      </c>
      <c r="H694" s="174">
        <v>38.64</v>
      </c>
      <c r="I694" s="175"/>
      <c r="J694" s="176">
        <f>ROUND(I694*H694,2)</f>
        <v>0</v>
      </c>
      <c r="K694" s="172" t="s">
        <v>134</v>
      </c>
      <c r="L694" s="40"/>
      <c r="M694" s="177" t="s">
        <v>19</v>
      </c>
      <c r="N694" s="178" t="s">
        <v>42</v>
      </c>
      <c r="O694" s="65"/>
      <c r="P694" s="179">
        <f>O694*H694</f>
        <v>0</v>
      </c>
      <c r="Q694" s="179">
        <v>0</v>
      </c>
      <c r="R694" s="179">
        <f>Q694*H694</f>
        <v>0</v>
      </c>
      <c r="S694" s="179">
        <v>0.00175</v>
      </c>
      <c r="T694" s="180">
        <f>S694*H694</f>
        <v>0.06762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181" t="s">
        <v>293</v>
      </c>
      <c r="AT694" s="181" t="s">
        <v>130</v>
      </c>
      <c r="AU694" s="181" t="s">
        <v>136</v>
      </c>
      <c r="AY694" s="18" t="s">
        <v>128</v>
      </c>
      <c r="BE694" s="182">
        <f>IF(N694="základní",J694,0)</f>
        <v>0</v>
      </c>
      <c r="BF694" s="182">
        <f>IF(N694="snížená",J694,0)</f>
        <v>0</v>
      </c>
      <c r="BG694" s="182">
        <f>IF(N694="zákl. přenesená",J694,0)</f>
        <v>0</v>
      </c>
      <c r="BH694" s="182">
        <f>IF(N694="sníž. přenesená",J694,0)</f>
        <v>0</v>
      </c>
      <c r="BI694" s="182">
        <f>IF(N694="nulová",J694,0)</f>
        <v>0</v>
      </c>
      <c r="BJ694" s="18" t="s">
        <v>136</v>
      </c>
      <c r="BK694" s="182">
        <f>ROUND(I694*H694,2)</f>
        <v>0</v>
      </c>
      <c r="BL694" s="18" t="s">
        <v>293</v>
      </c>
      <c r="BM694" s="181" t="s">
        <v>834</v>
      </c>
    </row>
    <row r="695" spans="1:47" s="2" customFormat="1" ht="12">
      <c r="A695" s="35"/>
      <c r="B695" s="36"/>
      <c r="C695" s="37"/>
      <c r="D695" s="183" t="s">
        <v>138</v>
      </c>
      <c r="E695" s="37"/>
      <c r="F695" s="184" t="s">
        <v>835</v>
      </c>
      <c r="G695" s="37"/>
      <c r="H695" s="37"/>
      <c r="I695" s="185"/>
      <c r="J695" s="37"/>
      <c r="K695" s="37"/>
      <c r="L695" s="40"/>
      <c r="M695" s="186"/>
      <c r="N695" s="187"/>
      <c r="O695" s="65"/>
      <c r="P695" s="65"/>
      <c r="Q695" s="65"/>
      <c r="R695" s="65"/>
      <c r="S695" s="65"/>
      <c r="T695" s="66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T695" s="18" t="s">
        <v>138</v>
      </c>
      <c r="AU695" s="18" t="s">
        <v>136</v>
      </c>
    </row>
    <row r="696" spans="2:51" s="14" customFormat="1" ht="12">
      <c r="B696" s="199"/>
      <c r="C696" s="200"/>
      <c r="D696" s="190" t="s">
        <v>140</v>
      </c>
      <c r="E696" s="201" t="s">
        <v>19</v>
      </c>
      <c r="F696" s="202" t="s">
        <v>836</v>
      </c>
      <c r="G696" s="200"/>
      <c r="H696" s="203">
        <v>38.64</v>
      </c>
      <c r="I696" s="204"/>
      <c r="J696" s="200"/>
      <c r="K696" s="200"/>
      <c r="L696" s="205"/>
      <c r="M696" s="206"/>
      <c r="N696" s="207"/>
      <c r="O696" s="207"/>
      <c r="P696" s="207"/>
      <c r="Q696" s="207"/>
      <c r="R696" s="207"/>
      <c r="S696" s="207"/>
      <c r="T696" s="208"/>
      <c r="AT696" s="209" t="s">
        <v>140</v>
      </c>
      <c r="AU696" s="209" t="s">
        <v>136</v>
      </c>
      <c r="AV696" s="14" t="s">
        <v>136</v>
      </c>
      <c r="AW696" s="14" t="s">
        <v>32</v>
      </c>
      <c r="AX696" s="14" t="s">
        <v>70</v>
      </c>
      <c r="AY696" s="209" t="s">
        <v>128</v>
      </c>
    </row>
    <row r="697" spans="2:51" s="15" customFormat="1" ht="12">
      <c r="B697" s="210"/>
      <c r="C697" s="211"/>
      <c r="D697" s="190" t="s">
        <v>140</v>
      </c>
      <c r="E697" s="212" t="s">
        <v>19</v>
      </c>
      <c r="F697" s="213" t="s">
        <v>148</v>
      </c>
      <c r="G697" s="211"/>
      <c r="H697" s="214">
        <v>38.64</v>
      </c>
      <c r="I697" s="215"/>
      <c r="J697" s="211"/>
      <c r="K697" s="211"/>
      <c r="L697" s="216"/>
      <c r="M697" s="217"/>
      <c r="N697" s="218"/>
      <c r="O697" s="218"/>
      <c r="P697" s="218"/>
      <c r="Q697" s="218"/>
      <c r="R697" s="218"/>
      <c r="S697" s="218"/>
      <c r="T697" s="219"/>
      <c r="AT697" s="220" t="s">
        <v>140</v>
      </c>
      <c r="AU697" s="220" t="s">
        <v>136</v>
      </c>
      <c r="AV697" s="15" t="s">
        <v>135</v>
      </c>
      <c r="AW697" s="15" t="s">
        <v>32</v>
      </c>
      <c r="AX697" s="15" t="s">
        <v>78</v>
      </c>
      <c r="AY697" s="220" t="s">
        <v>128</v>
      </c>
    </row>
    <row r="698" spans="1:65" s="2" customFormat="1" ht="37.9" customHeight="1">
      <c r="A698" s="35"/>
      <c r="B698" s="36"/>
      <c r="C698" s="170" t="s">
        <v>837</v>
      </c>
      <c r="D698" s="170" t="s">
        <v>130</v>
      </c>
      <c r="E698" s="171" t="s">
        <v>838</v>
      </c>
      <c r="F698" s="172" t="s">
        <v>839</v>
      </c>
      <c r="G698" s="173" t="s">
        <v>218</v>
      </c>
      <c r="H698" s="174">
        <v>173.592</v>
      </c>
      <c r="I698" s="175"/>
      <c r="J698" s="176">
        <f>ROUND(I698*H698,2)</f>
        <v>0</v>
      </c>
      <c r="K698" s="172" t="s">
        <v>134</v>
      </c>
      <c r="L698" s="40"/>
      <c r="M698" s="177" t="s">
        <v>19</v>
      </c>
      <c r="N698" s="178" t="s">
        <v>42</v>
      </c>
      <c r="O698" s="65"/>
      <c r="P698" s="179">
        <f>O698*H698</f>
        <v>0</v>
      </c>
      <c r="Q698" s="179">
        <v>0</v>
      </c>
      <c r="R698" s="179">
        <f>Q698*H698</f>
        <v>0</v>
      </c>
      <c r="S698" s="179">
        <v>0</v>
      </c>
      <c r="T698" s="180">
        <f>S698*H698</f>
        <v>0</v>
      </c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R698" s="181" t="s">
        <v>293</v>
      </c>
      <c r="AT698" s="181" t="s">
        <v>130</v>
      </c>
      <c r="AU698" s="181" t="s">
        <v>136</v>
      </c>
      <c r="AY698" s="18" t="s">
        <v>128</v>
      </c>
      <c r="BE698" s="182">
        <f>IF(N698="základní",J698,0)</f>
        <v>0</v>
      </c>
      <c r="BF698" s="182">
        <f>IF(N698="snížená",J698,0)</f>
        <v>0</v>
      </c>
      <c r="BG698" s="182">
        <f>IF(N698="zákl. přenesená",J698,0)</f>
        <v>0</v>
      </c>
      <c r="BH698" s="182">
        <f>IF(N698="sníž. přenesená",J698,0)</f>
        <v>0</v>
      </c>
      <c r="BI698" s="182">
        <f>IF(N698="nulová",J698,0)</f>
        <v>0</v>
      </c>
      <c r="BJ698" s="18" t="s">
        <v>136</v>
      </c>
      <c r="BK698" s="182">
        <f>ROUND(I698*H698,2)</f>
        <v>0</v>
      </c>
      <c r="BL698" s="18" t="s">
        <v>293</v>
      </c>
      <c r="BM698" s="181" t="s">
        <v>840</v>
      </c>
    </row>
    <row r="699" spans="1:47" s="2" customFormat="1" ht="12">
      <c r="A699" s="35"/>
      <c r="B699" s="36"/>
      <c r="C699" s="37"/>
      <c r="D699" s="183" t="s">
        <v>138</v>
      </c>
      <c r="E699" s="37"/>
      <c r="F699" s="184" t="s">
        <v>841</v>
      </c>
      <c r="G699" s="37"/>
      <c r="H699" s="37"/>
      <c r="I699" s="185"/>
      <c r="J699" s="37"/>
      <c r="K699" s="37"/>
      <c r="L699" s="40"/>
      <c r="M699" s="186"/>
      <c r="N699" s="187"/>
      <c r="O699" s="65"/>
      <c r="P699" s="65"/>
      <c r="Q699" s="65"/>
      <c r="R699" s="65"/>
      <c r="S699" s="65"/>
      <c r="T699" s="66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T699" s="18" t="s">
        <v>138</v>
      </c>
      <c r="AU699" s="18" t="s">
        <v>136</v>
      </c>
    </row>
    <row r="700" spans="2:51" s="13" customFormat="1" ht="12">
      <c r="B700" s="188"/>
      <c r="C700" s="189"/>
      <c r="D700" s="190" t="s">
        <v>140</v>
      </c>
      <c r="E700" s="191" t="s">
        <v>19</v>
      </c>
      <c r="F700" s="192" t="s">
        <v>842</v>
      </c>
      <c r="G700" s="189"/>
      <c r="H700" s="191" t="s">
        <v>19</v>
      </c>
      <c r="I700" s="193"/>
      <c r="J700" s="189"/>
      <c r="K700" s="189"/>
      <c r="L700" s="194"/>
      <c r="M700" s="195"/>
      <c r="N700" s="196"/>
      <c r="O700" s="196"/>
      <c r="P700" s="196"/>
      <c r="Q700" s="196"/>
      <c r="R700" s="196"/>
      <c r="S700" s="196"/>
      <c r="T700" s="197"/>
      <c r="AT700" s="198" t="s">
        <v>140</v>
      </c>
      <c r="AU700" s="198" t="s">
        <v>136</v>
      </c>
      <c r="AV700" s="13" t="s">
        <v>78</v>
      </c>
      <c r="AW700" s="13" t="s">
        <v>32</v>
      </c>
      <c r="AX700" s="13" t="s">
        <v>70</v>
      </c>
      <c r="AY700" s="198" t="s">
        <v>128</v>
      </c>
    </row>
    <row r="701" spans="2:51" s="14" customFormat="1" ht="12">
      <c r="B701" s="199"/>
      <c r="C701" s="200"/>
      <c r="D701" s="190" t="s">
        <v>140</v>
      </c>
      <c r="E701" s="201" t="s">
        <v>19</v>
      </c>
      <c r="F701" s="202" t="s">
        <v>843</v>
      </c>
      <c r="G701" s="200"/>
      <c r="H701" s="203">
        <v>189.13</v>
      </c>
      <c r="I701" s="204"/>
      <c r="J701" s="200"/>
      <c r="K701" s="200"/>
      <c r="L701" s="205"/>
      <c r="M701" s="206"/>
      <c r="N701" s="207"/>
      <c r="O701" s="207"/>
      <c r="P701" s="207"/>
      <c r="Q701" s="207"/>
      <c r="R701" s="207"/>
      <c r="S701" s="207"/>
      <c r="T701" s="208"/>
      <c r="AT701" s="209" t="s">
        <v>140</v>
      </c>
      <c r="AU701" s="209" t="s">
        <v>136</v>
      </c>
      <c r="AV701" s="14" t="s">
        <v>136</v>
      </c>
      <c r="AW701" s="14" t="s">
        <v>32</v>
      </c>
      <c r="AX701" s="14" t="s">
        <v>70</v>
      </c>
      <c r="AY701" s="209" t="s">
        <v>128</v>
      </c>
    </row>
    <row r="702" spans="2:51" s="14" customFormat="1" ht="12">
      <c r="B702" s="199"/>
      <c r="C702" s="200"/>
      <c r="D702" s="190" t="s">
        <v>140</v>
      </c>
      <c r="E702" s="201" t="s">
        <v>19</v>
      </c>
      <c r="F702" s="202" t="s">
        <v>844</v>
      </c>
      <c r="G702" s="200"/>
      <c r="H702" s="203">
        <v>-15.538</v>
      </c>
      <c r="I702" s="204"/>
      <c r="J702" s="200"/>
      <c r="K702" s="200"/>
      <c r="L702" s="205"/>
      <c r="M702" s="206"/>
      <c r="N702" s="207"/>
      <c r="O702" s="207"/>
      <c r="P702" s="207"/>
      <c r="Q702" s="207"/>
      <c r="R702" s="207"/>
      <c r="S702" s="207"/>
      <c r="T702" s="208"/>
      <c r="AT702" s="209" t="s">
        <v>140</v>
      </c>
      <c r="AU702" s="209" t="s">
        <v>136</v>
      </c>
      <c r="AV702" s="14" t="s">
        <v>136</v>
      </c>
      <c r="AW702" s="14" t="s">
        <v>32</v>
      </c>
      <c r="AX702" s="14" t="s">
        <v>70</v>
      </c>
      <c r="AY702" s="209" t="s">
        <v>128</v>
      </c>
    </row>
    <row r="703" spans="2:51" s="15" customFormat="1" ht="12">
      <c r="B703" s="210"/>
      <c r="C703" s="211"/>
      <c r="D703" s="190" t="s">
        <v>140</v>
      </c>
      <c r="E703" s="212" t="s">
        <v>19</v>
      </c>
      <c r="F703" s="213" t="s">
        <v>148</v>
      </c>
      <c r="G703" s="211"/>
      <c r="H703" s="214">
        <v>173.592</v>
      </c>
      <c r="I703" s="215"/>
      <c r="J703" s="211"/>
      <c r="K703" s="211"/>
      <c r="L703" s="216"/>
      <c r="M703" s="217"/>
      <c r="N703" s="218"/>
      <c r="O703" s="218"/>
      <c r="P703" s="218"/>
      <c r="Q703" s="218"/>
      <c r="R703" s="218"/>
      <c r="S703" s="218"/>
      <c r="T703" s="219"/>
      <c r="AT703" s="220" t="s">
        <v>140</v>
      </c>
      <c r="AU703" s="220" t="s">
        <v>136</v>
      </c>
      <c r="AV703" s="15" t="s">
        <v>135</v>
      </c>
      <c r="AW703" s="15" t="s">
        <v>32</v>
      </c>
      <c r="AX703" s="15" t="s">
        <v>78</v>
      </c>
      <c r="AY703" s="220" t="s">
        <v>128</v>
      </c>
    </row>
    <row r="704" spans="1:65" s="2" customFormat="1" ht="24.2" customHeight="1">
      <c r="A704" s="35"/>
      <c r="B704" s="36"/>
      <c r="C704" s="221" t="s">
        <v>845</v>
      </c>
      <c r="D704" s="221" t="s">
        <v>195</v>
      </c>
      <c r="E704" s="222" t="s">
        <v>846</v>
      </c>
      <c r="F704" s="223" t="s">
        <v>847</v>
      </c>
      <c r="G704" s="224" t="s">
        <v>218</v>
      </c>
      <c r="H704" s="225">
        <v>182.272</v>
      </c>
      <c r="I704" s="226"/>
      <c r="J704" s="227">
        <f>ROUND(I704*H704,2)</f>
        <v>0</v>
      </c>
      <c r="K704" s="223" t="s">
        <v>134</v>
      </c>
      <c r="L704" s="228"/>
      <c r="M704" s="229" t="s">
        <v>19</v>
      </c>
      <c r="N704" s="230" t="s">
        <v>42</v>
      </c>
      <c r="O704" s="65"/>
      <c r="P704" s="179">
        <f>O704*H704</f>
        <v>0</v>
      </c>
      <c r="Q704" s="179">
        <v>0.006</v>
      </c>
      <c r="R704" s="179">
        <f>Q704*H704</f>
        <v>1.093632</v>
      </c>
      <c r="S704" s="179">
        <v>0</v>
      </c>
      <c r="T704" s="180">
        <f>S704*H704</f>
        <v>0</v>
      </c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R704" s="181" t="s">
        <v>399</v>
      </c>
      <c r="AT704" s="181" t="s">
        <v>195</v>
      </c>
      <c r="AU704" s="181" t="s">
        <v>136</v>
      </c>
      <c r="AY704" s="18" t="s">
        <v>128</v>
      </c>
      <c r="BE704" s="182">
        <f>IF(N704="základní",J704,0)</f>
        <v>0</v>
      </c>
      <c r="BF704" s="182">
        <f>IF(N704="snížená",J704,0)</f>
        <v>0</v>
      </c>
      <c r="BG704" s="182">
        <f>IF(N704="zákl. přenesená",J704,0)</f>
        <v>0</v>
      </c>
      <c r="BH704" s="182">
        <f>IF(N704="sníž. přenesená",J704,0)</f>
        <v>0</v>
      </c>
      <c r="BI704" s="182">
        <f>IF(N704="nulová",J704,0)</f>
        <v>0</v>
      </c>
      <c r="BJ704" s="18" t="s">
        <v>136</v>
      </c>
      <c r="BK704" s="182">
        <f>ROUND(I704*H704,2)</f>
        <v>0</v>
      </c>
      <c r="BL704" s="18" t="s">
        <v>293</v>
      </c>
      <c r="BM704" s="181" t="s">
        <v>848</v>
      </c>
    </row>
    <row r="705" spans="2:51" s="14" customFormat="1" ht="12">
      <c r="B705" s="199"/>
      <c r="C705" s="200"/>
      <c r="D705" s="190" t="s">
        <v>140</v>
      </c>
      <c r="E705" s="201" t="s">
        <v>19</v>
      </c>
      <c r="F705" s="202" t="s">
        <v>849</v>
      </c>
      <c r="G705" s="200"/>
      <c r="H705" s="203">
        <v>173.592</v>
      </c>
      <c r="I705" s="204"/>
      <c r="J705" s="200"/>
      <c r="K705" s="200"/>
      <c r="L705" s="205"/>
      <c r="M705" s="206"/>
      <c r="N705" s="207"/>
      <c r="O705" s="207"/>
      <c r="P705" s="207"/>
      <c r="Q705" s="207"/>
      <c r="R705" s="207"/>
      <c r="S705" s="207"/>
      <c r="T705" s="208"/>
      <c r="AT705" s="209" t="s">
        <v>140</v>
      </c>
      <c r="AU705" s="209" t="s">
        <v>136</v>
      </c>
      <c r="AV705" s="14" t="s">
        <v>136</v>
      </c>
      <c r="AW705" s="14" t="s">
        <v>32</v>
      </c>
      <c r="AX705" s="14" t="s">
        <v>70</v>
      </c>
      <c r="AY705" s="209" t="s">
        <v>128</v>
      </c>
    </row>
    <row r="706" spans="2:51" s="15" customFormat="1" ht="12">
      <c r="B706" s="210"/>
      <c r="C706" s="211"/>
      <c r="D706" s="190" t="s">
        <v>140</v>
      </c>
      <c r="E706" s="212" t="s">
        <v>19</v>
      </c>
      <c r="F706" s="213" t="s">
        <v>148</v>
      </c>
      <c r="G706" s="211"/>
      <c r="H706" s="214">
        <v>173.592</v>
      </c>
      <c r="I706" s="215"/>
      <c r="J706" s="211"/>
      <c r="K706" s="211"/>
      <c r="L706" s="216"/>
      <c r="M706" s="217"/>
      <c r="N706" s="218"/>
      <c r="O706" s="218"/>
      <c r="P706" s="218"/>
      <c r="Q706" s="218"/>
      <c r="R706" s="218"/>
      <c r="S706" s="218"/>
      <c r="T706" s="219"/>
      <c r="AT706" s="220" t="s">
        <v>140</v>
      </c>
      <c r="AU706" s="220" t="s">
        <v>136</v>
      </c>
      <c r="AV706" s="15" t="s">
        <v>135</v>
      </c>
      <c r="AW706" s="15" t="s">
        <v>32</v>
      </c>
      <c r="AX706" s="15" t="s">
        <v>78</v>
      </c>
      <c r="AY706" s="220" t="s">
        <v>128</v>
      </c>
    </row>
    <row r="707" spans="2:51" s="14" customFormat="1" ht="12">
      <c r="B707" s="199"/>
      <c r="C707" s="200"/>
      <c r="D707" s="190" t="s">
        <v>140</v>
      </c>
      <c r="E707" s="200"/>
      <c r="F707" s="202" t="s">
        <v>850</v>
      </c>
      <c r="G707" s="200"/>
      <c r="H707" s="203">
        <v>182.272</v>
      </c>
      <c r="I707" s="204"/>
      <c r="J707" s="200"/>
      <c r="K707" s="200"/>
      <c r="L707" s="205"/>
      <c r="M707" s="206"/>
      <c r="N707" s="207"/>
      <c r="O707" s="207"/>
      <c r="P707" s="207"/>
      <c r="Q707" s="207"/>
      <c r="R707" s="207"/>
      <c r="S707" s="207"/>
      <c r="T707" s="208"/>
      <c r="AT707" s="209" t="s">
        <v>140</v>
      </c>
      <c r="AU707" s="209" t="s">
        <v>136</v>
      </c>
      <c r="AV707" s="14" t="s">
        <v>136</v>
      </c>
      <c r="AW707" s="14" t="s">
        <v>4</v>
      </c>
      <c r="AX707" s="14" t="s">
        <v>78</v>
      </c>
      <c r="AY707" s="209" t="s">
        <v>128</v>
      </c>
    </row>
    <row r="708" spans="1:65" s="2" customFormat="1" ht="44.25" customHeight="1">
      <c r="A708" s="35"/>
      <c r="B708" s="36"/>
      <c r="C708" s="170" t="s">
        <v>851</v>
      </c>
      <c r="D708" s="170" t="s">
        <v>130</v>
      </c>
      <c r="E708" s="171" t="s">
        <v>852</v>
      </c>
      <c r="F708" s="172" t="s">
        <v>853</v>
      </c>
      <c r="G708" s="173" t="s">
        <v>218</v>
      </c>
      <c r="H708" s="174">
        <v>15.538</v>
      </c>
      <c r="I708" s="175"/>
      <c r="J708" s="176">
        <f>ROUND(I708*H708,2)</f>
        <v>0</v>
      </c>
      <c r="K708" s="172" t="s">
        <v>134</v>
      </c>
      <c r="L708" s="40"/>
      <c r="M708" s="177" t="s">
        <v>19</v>
      </c>
      <c r="N708" s="178" t="s">
        <v>42</v>
      </c>
      <c r="O708" s="65"/>
      <c r="P708" s="179">
        <f>O708*H708</f>
        <v>0</v>
      </c>
      <c r="Q708" s="179">
        <v>0</v>
      </c>
      <c r="R708" s="179">
        <f>Q708*H708</f>
        <v>0</v>
      </c>
      <c r="S708" s="179">
        <v>0</v>
      </c>
      <c r="T708" s="180">
        <f>S708*H708</f>
        <v>0</v>
      </c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R708" s="181" t="s">
        <v>293</v>
      </c>
      <c r="AT708" s="181" t="s">
        <v>130</v>
      </c>
      <c r="AU708" s="181" t="s">
        <v>136</v>
      </c>
      <c r="AY708" s="18" t="s">
        <v>128</v>
      </c>
      <c r="BE708" s="182">
        <f>IF(N708="základní",J708,0)</f>
        <v>0</v>
      </c>
      <c r="BF708" s="182">
        <f>IF(N708="snížená",J708,0)</f>
        <v>0</v>
      </c>
      <c r="BG708" s="182">
        <f>IF(N708="zákl. přenesená",J708,0)</f>
        <v>0</v>
      </c>
      <c r="BH708" s="182">
        <f>IF(N708="sníž. přenesená",J708,0)</f>
        <v>0</v>
      </c>
      <c r="BI708" s="182">
        <f>IF(N708="nulová",J708,0)</f>
        <v>0</v>
      </c>
      <c r="BJ708" s="18" t="s">
        <v>136</v>
      </c>
      <c r="BK708" s="182">
        <f>ROUND(I708*H708,2)</f>
        <v>0</v>
      </c>
      <c r="BL708" s="18" t="s">
        <v>293</v>
      </c>
      <c r="BM708" s="181" t="s">
        <v>854</v>
      </c>
    </row>
    <row r="709" spans="1:47" s="2" customFormat="1" ht="12">
      <c r="A709" s="35"/>
      <c r="B709" s="36"/>
      <c r="C709" s="37"/>
      <c r="D709" s="183" t="s">
        <v>138</v>
      </c>
      <c r="E709" s="37"/>
      <c r="F709" s="184" t="s">
        <v>855</v>
      </c>
      <c r="G709" s="37"/>
      <c r="H709" s="37"/>
      <c r="I709" s="185"/>
      <c r="J709" s="37"/>
      <c r="K709" s="37"/>
      <c r="L709" s="40"/>
      <c r="M709" s="186"/>
      <c r="N709" s="187"/>
      <c r="O709" s="65"/>
      <c r="P709" s="65"/>
      <c r="Q709" s="65"/>
      <c r="R709" s="65"/>
      <c r="S709" s="65"/>
      <c r="T709" s="66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T709" s="18" t="s">
        <v>138</v>
      </c>
      <c r="AU709" s="18" t="s">
        <v>136</v>
      </c>
    </row>
    <row r="710" spans="2:51" s="13" customFormat="1" ht="12">
      <c r="B710" s="188"/>
      <c r="C710" s="189"/>
      <c r="D710" s="190" t="s">
        <v>140</v>
      </c>
      <c r="E710" s="191" t="s">
        <v>19</v>
      </c>
      <c r="F710" s="192" t="s">
        <v>856</v>
      </c>
      <c r="G710" s="189"/>
      <c r="H710" s="191" t="s">
        <v>19</v>
      </c>
      <c r="I710" s="193"/>
      <c r="J710" s="189"/>
      <c r="K710" s="189"/>
      <c r="L710" s="194"/>
      <c r="M710" s="195"/>
      <c r="N710" s="196"/>
      <c r="O710" s="196"/>
      <c r="P710" s="196"/>
      <c r="Q710" s="196"/>
      <c r="R710" s="196"/>
      <c r="S710" s="196"/>
      <c r="T710" s="197"/>
      <c r="AT710" s="198" t="s">
        <v>140</v>
      </c>
      <c r="AU710" s="198" t="s">
        <v>136</v>
      </c>
      <c r="AV710" s="13" t="s">
        <v>78</v>
      </c>
      <c r="AW710" s="13" t="s">
        <v>32</v>
      </c>
      <c r="AX710" s="13" t="s">
        <v>70</v>
      </c>
      <c r="AY710" s="198" t="s">
        <v>128</v>
      </c>
    </row>
    <row r="711" spans="2:51" s="14" customFormat="1" ht="12">
      <c r="B711" s="199"/>
      <c r="C711" s="200"/>
      <c r="D711" s="190" t="s">
        <v>140</v>
      </c>
      <c r="E711" s="201" t="s">
        <v>19</v>
      </c>
      <c r="F711" s="202" t="s">
        <v>857</v>
      </c>
      <c r="G711" s="200"/>
      <c r="H711" s="203">
        <v>15.538</v>
      </c>
      <c r="I711" s="204"/>
      <c r="J711" s="200"/>
      <c r="K711" s="200"/>
      <c r="L711" s="205"/>
      <c r="M711" s="206"/>
      <c r="N711" s="207"/>
      <c r="O711" s="207"/>
      <c r="P711" s="207"/>
      <c r="Q711" s="207"/>
      <c r="R711" s="207"/>
      <c r="S711" s="207"/>
      <c r="T711" s="208"/>
      <c r="AT711" s="209" t="s">
        <v>140</v>
      </c>
      <c r="AU711" s="209" t="s">
        <v>136</v>
      </c>
      <c r="AV711" s="14" t="s">
        <v>136</v>
      </c>
      <c r="AW711" s="14" t="s">
        <v>32</v>
      </c>
      <c r="AX711" s="14" t="s">
        <v>70</v>
      </c>
      <c r="AY711" s="209" t="s">
        <v>128</v>
      </c>
    </row>
    <row r="712" spans="2:51" s="15" customFormat="1" ht="12">
      <c r="B712" s="210"/>
      <c r="C712" s="211"/>
      <c r="D712" s="190" t="s">
        <v>140</v>
      </c>
      <c r="E712" s="212" t="s">
        <v>19</v>
      </c>
      <c r="F712" s="213" t="s">
        <v>148</v>
      </c>
      <c r="G712" s="211"/>
      <c r="H712" s="214">
        <v>15.538</v>
      </c>
      <c r="I712" s="215"/>
      <c r="J712" s="211"/>
      <c r="K712" s="211"/>
      <c r="L712" s="216"/>
      <c r="M712" s="217"/>
      <c r="N712" s="218"/>
      <c r="O712" s="218"/>
      <c r="P712" s="218"/>
      <c r="Q712" s="218"/>
      <c r="R712" s="218"/>
      <c r="S712" s="218"/>
      <c r="T712" s="219"/>
      <c r="AT712" s="220" t="s">
        <v>140</v>
      </c>
      <c r="AU712" s="220" t="s">
        <v>136</v>
      </c>
      <c r="AV712" s="15" t="s">
        <v>135</v>
      </c>
      <c r="AW712" s="15" t="s">
        <v>32</v>
      </c>
      <c r="AX712" s="15" t="s">
        <v>78</v>
      </c>
      <c r="AY712" s="220" t="s">
        <v>128</v>
      </c>
    </row>
    <row r="713" spans="1:65" s="2" customFormat="1" ht="24.2" customHeight="1">
      <c r="A713" s="35"/>
      <c r="B713" s="36"/>
      <c r="C713" s="221" t="s">
        <v>858</v>
      </c>
      <c r="D713" s="221" t="s">
        <v>195</v>
      </c>
      <c r="E713" s="222" t="s">
        <v>846</v>
      </c>
      <c r="F713" s="223" t="s">
        <v>847</v>
      </c>
      <c r="G713" s="224" t="s">
        <v>218</v>
      </c>
      <c r="H713" s="225">
        <v>16.315</v>
      </c>
      <c r="I713" s="226"/>
      <c r="J713" s="227">
        <f>ROUND(I713*H713,2)</f>
        <v>0</v>
      </c>
      <c r="K713" s="223" t="s">
        <v>134</v>
      </c>
      <c r="L713" s="228"/>
      <c r="M713" s="229" t="s">
        <v>19</v>
      </c>
      <c r="N713" s="230" t="s">
        <v>42</v>
      </c>
      <c r="O713" s="65"/>
      <c r="P713" s="179">
        <f>O713*H713</f>
        <v>0</v>
      </c>
      <c r="Q713" s="179">
        <v>0.006</v>
      </c>
      <c r="R713" s="179">
        <f>Q713*H713</f>
        <v>0.09789</v>
      </c>
      <c r="S713" s="179">
        <v>0</v>
      </c>
      <c r="T713" s="180">
        <f>S713*H713</f>
        <v>0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R713" s="181" t="s">
        <v>399</v>
      </c>
      <c r="AT713" s="181" t="s">
        <v>195</v>
      </c>
      <c r="AU713" s="181" t="s">
        <v>136</v>
      </c>
      <c r="AY713" s="18" t="s">
        <v>128</v>
      </c>
      <c r="BE713" s="182">
        <f>IF(N713="základní",J713,0)</f>
        <v>0</v>
      </c>
      <c r="BF713" s="182">
        <f>IF(N713="snížená",J713,0)</f>
        <v>0</v>
      </c>
      <c r="BG713" s="182">
        <f>IF(N713="zákl. přenesená",J713,0)</f>
        <v>0</v>
      </c>
      <c r="BH713" s="182">
        <f>IF(N713="sníž. přenesená",J713,0)</f>
        <v>0</v>
      </c>
      <c r="BI713" s="182">
        <f>IF(N713="nulová",J713,0)</f>
        <v>0</v>
      </c>
      <c r="BJ713" s="18" t="s">
        <v>136</v>
      </c>
      <c r="BK713" s="182">
        <f>ROUND(I713*H713,2)</f>
        <v>0</v>
      </c>
      <c r="BL713" s="18" t="s">
        <v>293</v>
      </c>
      <c r="BM713" s="181" t="s">
        <v>859</v>
      </c>
    </row>
    <row r="714" spans="2:51" s="14" customFormat="1" ht="12">
      <c r="B714" s="199"/>
      <c r="C714" s="200"/>
      <c r="D714" s="190" t="s">
        <v>140</v>
      </c>
      <c r="E714" s="201" t="s">
        <v>19</v>
      </c>
      <c r="F714" s="202" t="s">
        <v>860</v>
      </c>
      <c r="G714" s="200"/>
      <c r="H714" s="203">
        <v>15.538</v>
      </c>
      <c r="I714" s="204"/>
      <c r="J714" s="200"/>
      <c r="K714" s="200"/>
      <c r="L714" s="205"/>
      <c r="M714" s="206"/>
      <c r="N714" s="207"/>
      <c r="O714" s="207"/>
      <c r="P714" s="207"/>
      <c r="Q714" s="207"/>
      <c r="R714" s="207"/>
      <c r="S714" s="207"/>
      <c r="T714" s="208"/>
      <c r="AT714" s="209" t="s">
        <v>140</v>
      </c>
      <c r="AU714" s="209" t="s">
        <v>136</v>
      </c>
      <c r="AV714" s="14" t="s">
        <v>136</v>
      </c>
      <c r="AW714" s="14" t="s">
        <v>32</v>
      </c>
      <c r="AX714" s="14" t="s">
        <v>70</v>
      </c>
      <c r="AY714" s="209" t="s">
        <v>128</v>
      </c>
    </row>
    <row r="715" spans="2:51" s="15" customFormat="1" ht="12">
      <c r="B715" s="210"/>
      <c r="C715" s="211"/>
      <c r="D715" s="190" t="s">
        <v>140</v>
      </c>
      <c r="E715" s="212" t="s">
        <v>19</v>
      </c>
      <c r="F715" s="213" t="s">
        <v>148</v>
      </c>
      <c r="G715" s="211"/>
      <c r="H715" s="214">
        <v>15.538</v>
      </c>
      <c r="I715" s="215"/>
      <c r="J715" s="211"/>
      <c r="K715" s="211"/>
      <c r="L715" s="216"/>
      <c r="M715" s="217"/>
      <c r="N715" s="218"/>
      <c r="O715" s="218"/>
      <c r="P715" s="218"/>
      <c r="Q715" s="218"/>
      <c r="R715" s="218"/>
      <c r="S715" s="218"/>
      <c r="T715" s="219"/>
      <c r="AT715" s="220" t="s">
        <v>140</v>
      </c>
      <c r="AU715" s="220" t="s">
        <v>136</v>
      </c>
      <c r="AV715" s="15" t="s">
        <v>135</v>
      </c>
      <c r="AW715" s="15" t="s">
        <v>32</v>
      </c>
      <c r="AX715" s="15" t="s">
        <v>78</v>
      </c>
      <c r="AY715" s="220" t="s">
        <v>128</v>
      </c>
    </row>
    <row r="716" spans="2:51" s="14" customFormat="1" ht="12">
      <c r="B716" s="199"/>
      <c r="C716" s="200"/>
      <c r="D716" s="190" t="s">
        <v>140</v>
      </c>
      <c r="E716" s="200"/>
      <c r="F716" s="202" t="s">
        <v>861</v>
      </c>
      <c r="G716" s="200"/>
      <c r="H716" s="203">
        <v>16.315</v>
      </c>
      <c r="I716" s="204"/>
      <c r="J716" s="200"/>
      <c r="K716" s="200"/>
      <c r="L716" s="205"/>
      <c r="M716" s="206"/>
      <c r="N716" s="207"/>
      <c r="O716" s="207"/>
      <c r="P716" s="207"/>
      <c r="Q716" s="207"/>
      <c r="R716" s="207"/>
      <c r="S716" s="207"/>
      <c r="T716" s="208"/>
      <c r="AT716" s="209" t="s">
        <v>140</v>
      </c>
      <c r="AU716" s="209" t="s">
        <v>136</v>
      </c>
      <c r="AV716" s="14" t="s">
        <v>136</v>
      </c>
      <c r="AW716" s="14" t="s">
        <v>4</v>
      </c>
      <c r="AX716" s="14" t="s">
        <v>78</v>
      </c>
      <c r="AY716" s="209" t="s">
        <v>128</v>
      </c>
    </row>
    <row r="717" spans="1:65" s="2" customFormat="1" ht="44.25" customHeight="1">
      <c r="A717" s="35"/>
      <c r="B717" s="36"/>
      <c r="C717" s="170" t="s">
        <v>862</v>
      </c>
      <c r="D717" s="170" t="s">
        <v>130</v>
      </c>
      <c r="E717" s="171" t="s">
        <v>863</v>
      </c>
      <c r="F717" s="172" t="s">
        <v>864</v>
      </c>
      <c r="G717" s="173" t="s">
        <v>218</v>
      </c>
      <c r="H717" s="174">
        <v>189.13</v>
      </c>
      <c r="I717" s="175"/>
      <c r="J717" s="176">
        <f>ROUND(I717*H717,2)</f>
        <v>0</v>
      </c>
      <c r="K717" s="172" t="s">
        <v>134</v>
      </c>
      <c r="L717" s="40"/>
      <c r="M717" s="177" t="s">
        <v>19</v>
      </c>
      <c r="N717" s="178" t="s">
        <v>42</v>
      </c>
      <c r="O717" s="65"/>
      <c r="P717" s="179">
        <f>O717*H717</f>
        <v>0</v>
      </c>
      <c r="Q717" s="179">
        <v>0</v>
      </c>
      <c r="R717" s="179">
        <f>Q717*H717</f>
        <v>0</v>
      </c>
      <c r="S717" s="179">
        <v>0</v>
      </c>
      <c r="T717" s="180">
        <f>S717*H717</f>
        <v>0</v>
      </c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R717" s="181" t="s">
        <v>293</v>
      </c>
      <c r="AT717" s="181" t="s">
        <v>130</v>
      </c>
      <c r="AU717" s="181" t="s">
        <v>136</v>
      </c>
      <c r="AY717" s="18" t="s">
        <v>128</v>
      </c>
      <c r="BE717" s="182">
        <f>IF(N717="základní",J717,0)</f>
        <v>0</v>
      </c>
      <c r="BF717" s="182">
        <f>IF(N717="snížená",J717,0)</f>
        <v>0</v>
      </c>
      <c r="BG717" s="182">
        <f>IF(N717="zákl. přenesená",J717,0)</f>
        <v>0</v>
      </c>
      <c r="BH717" s="182">
        <f>IF(N717="sníž. přenesená",J717,0)</f>
        <v>0</v>
      </c>
      <c r="BI717" s="182">
        <f>IF(N717="nulová",J717,0)</f>
        <v>0</v>
      </c>
      <c r="BJ717" s="18" t="s">
        <v>136</v>
      </c>
      <c r="BK717" s="182">
        <f>ROUND(I717*H717,2)</f>
        <v>0</v>
      </c>
      <c r="BL717" s="18" t="s">
        <v>293</v>
      </c>
      <c r="BM717" s="181" t="s">
        <v>865</v>
      </c>
    </row>
    <row r="718" spans="1:47" s="2" customFormat="1" ht="12">
      <c r="A718" s="35"/>
      <c r="B718" s="36"/>
      <c r="C718" s="37"/>
      <c r="D718" s="183" t="s">
        <v>138</v>
      </c>
      <c r="E718" s="37"/>
      <c r="F718" s="184" t="s">
        <v>866</v>
      </c>
      <c r="G718" s="37"/>
      <c r="H718" s="37"/>
      <c r="I718" s="185"/>
      <c r="J718" s="37"/>
      <c r="K718" s="37"/>
      <c r="L718" s="40"/>
      <c r="M718" s="186"/>
      <c r="N718" s="187"/>
      <c r="O718" s="65"/>
      <c r="P718" s="65"/>
      <c r="Q718" s="65"/>
      <c r="R718" s="65"/>
      <c r="S718" s="65"/>
      <c r="T718" s="66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T718" s="18" t="s">
        <v>138</v>
      </c>
      <c r="AU718" s="18" t="s">
        <v>136</v>
      </c>
    </row>
    <row r="719" spans="2:51" s="14" customFormat="1" ht="12">
      <c r="B719" s="199"/>
      <c r="C719" s="200"/>
      <c r="D719" s="190" t="s">
        <v>140</v>
      </c>
      <c r="E719" s="201" t="s">
        <v>19</v>
      </c>
      <c r="F719" s="202" t="s">
        <v>843</v>
      </c>
      <c r="G719" s="200"/>
      <c r="H719" s="203">
        <v>189.13</v>
      </c>
      <c r="I719" s="204"/>
      <c r="J719" s="200"/>
      <c r="K719" s="200"/>
      <c r="L719" s="205"/>
      <c r="M719" s="206"/>
      <c r="N719" s="207"/>
      <c r="O719" s="207"/>
      <c r="P719" s="207"/>
      <c r="Q719" s="207"/>
      <c r="R719" s="207"/>
      <c r="S719" s="207"/>
      <c r="T719" s="208"/>
      <c r="AT719" s="209" t="s">
        <v>140</v>
      </c>
      <c r="AU719" s="209" t="s">
        <v>136</v>
      </c>
      <c r="AV719" s="14" t="s">
        <v>136</v>
      </c>
      <c r="AW719" s="14" t="s">
        <v>32</v>
      </c>
      <c r="AX719" s="14" t="s">
        <v>70</v>
      </c>
      <c r="AY719" s="209" t="s">
        <v>128</v>
      </c>
    </row>
    <row r="720" spans="2:51" s="15" customFormat="1" ht="12">
      <c r="B720" s="210"/>
      <c r="C720" s="211"/>
      <c r="D720" s="190" t="s">
        <v>140</v>
      </c>
      <c r="E720" s="212" t="s">
        <v>19</v>
      </c>
      <c r="F720" s="213" t="s">
        <v>148</v>
      </c>
      <c r="G720" s="211"/>
      <c r="H720" s="214">
        <v>189.13</v>
      </c>
      <c r="I720" s="215"/>
      <c r="J720" s="211"/>
      <c r="K720" s="211"/>
      <c r="L720" s="216"/>
      <c r="M720" s="217"/>
      <c r="N720" s="218"/>
      <c r="O720" s="218"/>
      <c r="P720" s="218"/>
      <c r="Q720" s="218"/>
      <c r="R720" s="218"/>
      <c r="S720" s="218"/>
      <c r="T720" s="219"/>
      <c r="AT720" s="220" t="s">
        <v>140</v>
      </c>
      <c r="AU720" s="220" t="s">
        <v>136</v>
      </c>
      <c r="AV720" s="15" t="s">
        <v>135</v>
      </c>
      <c r="AW720" s="15" t="s">
        <v>32</v>
      </c>
      <c r="AX720" s="15" t="s">
        <v>78</v>
      </c>
      <c r="AY720" s="220" t="s">
        <v>128</v>
      </c>
    </row>
    <row r="721" spans="1:65" s="2" customFormat="1" ht="24.2" customHeight="1">
      <c r="A721" s="35"/>
      <c r="B721" s="36"/>
      <c r="C721" s="221" t="s">
        <v>867</v>
      </c>
      <c r="D721" s="221" t="s">
        <v>195</v>
      </c>
      <c r="E721" s="222" t="s">
        <v>868</v>
      </c>
      <c r="F721" s="223" t="s">
        <v>869</v>
      </c>
      <c r="G721" s="224" t="s">
        <v>218</v>
      </c>
      <c r="H721" s="225">
        <v>212.488</v>
      </c>
      <c r="I721" s="226"/>
      <c r="J721" s="227">
        <f>ROUND(I721*H721,2)</f>
        <v>0</v>
      </c>
      <c r="K721" s="223" t="s">
        <v>134</v>
      </c>
      <c r="L721" s="228"/>
      <c r="M721" s="229" t="s">
        <v>19</v>
      </c>
      <c r="N721" s="230" t="s">
        <v>42</v>
      </c>
      <c r="O721" s="65"/>
      <c r="P721" s="179">
        <f>O721*H721</f>
        <v>0</v>
      </c>
      <c r="Q721" s="179">
        <v>0.00014</v>
      </c>
      <c r="R721" s="179">
        <f>Q721*H721</f>
        <v>0.029748319999999998</v>
      </c>
      <c r="S721" s="179">
        <v>0</v>
      </c>
      <c r="T721" s="180">
        <f>S721*H721</f>
        <v>0</v>
      </c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R721" s="181" t="s">
        <v>399</v>
      </c>
      <c r="AT721" s="181" t="s">
        <v>195</v>
      </c>
      <c r="AU721" s="181" t="s">
        <v>136</v>
      </c>
      <c r="AY721" s="18" t="s">
        <v>128</v>
      </c>
      <c r="BE721" s="182">
        <f>IF(N721="základní",J721,0)</f>
        <v>0</v>
      </c>
      <c r="BF721" s="182">
        <f>IF(N721="snížená",J721,0)</f>
        <v>0</v>
      </c>
      <c r="BG721" s="182">
        <f>IF(N721="zákl. přenesená",J721,0)</f>
        <v>0</v>
      </c>
      <c r="BH721" s="182">
        <f>IF(N721="sníž. přenesená",J721,0)</f>
        <v>0</v>
      </c>
      <c r="BI721" s="182">
        <f>IF(N721="nulová",J721,0)</f>
        <v>0</v>
      </c>
      <c r="BJ721" s="18" t="s">
        <v>136</v>
      </c>
      <c r="BK721" s="182">
        <f>ROUND(I721*H721,2)</f>
        <v>0</v>
      </c>
      <c r="BL721" s="18" t="s">
        <v>293</v>
      </c>
      <c r="BM721" s="181" t="s">
        <v>870</v>
      </c>
    </row>
    <row r="722" spans="2:51" s="14" customFormat="1" ht="12">
      <c r="B722" s="199"/>
      <c r="C722" s="200"/>
      <c r="D722" s="190" t="s">
        <v>140</v>
      </c>
      <c r="E722" s="201" t="s">
        <v>19</v>
      </c>
      <c r="F722" s="202" t="s">
        <v>843</v>
      </c>
      <c r="G722" s="200"/>
      <c r="H722" s="203">
        <v>189.13</v>
      </c>
      <c r="I722" s="204"/>
      <c r="J722" s="200"/>
      <c r="K722" s="200"/>
      <c r="L722" s="205"/>
      <c r="M722" s="206"/>
      <c r="N722" s="207"/>
      <c r="O722" s="207"/>
      <c r="P722" s="207"/>
      <c r="Q722" s="207"/>
      <c r="R722" s="207"/>
      <c r="S722" s="207"/>
      <c r="T722" s="208"/>
      <c r="AT722" s="209" t="s">
        <v>140</v>
      </c>
      <c r="AU722" s="209" t="s">
        <v>136</v>
      </c>
      <c r="AV722" s="14" t="s">
        <v>136</v>
      </c>
      <c r="AW722" s="14" t="s">
        <v>32</v>
      </c>
      <c r="AX722" s="14" t="s">
        <v>70</v>
      </c>
      <c r="AY722" s="209" t="s">
        <v>128</v>
      </c>
    </row>
    <row r="723" spans="2:51" s="15" customFormat="1" ht="12">
      <c r="B723" s="210"/>
      <c r="C723" s="211"/>
      <c r="D723" s="190" t="s">
        <v>140</v>
      </c>
      <c r="E723" s="212" t="s">
        <v>19</v>
      </c>
      <c r="F723" s="213" t="s">
        <v>148</v>
      </c>
      <c r="G723" s="211"/>
      <c r="H723" s="214">
        <v>189.13</v>
      </c>
      <c r="I723" s="215"/>
      <c r="J723" s="211"/>
      <c r="K723" s="211"/>
      <c r="L723" s="216"/>
      <c r="M723" s="217"/>
      <c r="N723" s="218"/>
      <c r="O723" s="218"/>
      <c r="P723" s="218"/>
      <c r="Q723" s="218"/>
      <c r="R723" s="218"/>
      <c r="S723" s="218"/>
      <c r="T723" s="219"/>
      <c r="AT723" s="220" t="s">
        <v>140</v>
      </c>
      <c r="AU723" s="220" t="s">
        <v>136</v>
      </c>
      <c r="AV723" s="15" t="s">
        <v>135</v>
      </c>
      <c r="AW723" s="15" t="s">
        <v>32</v>
      </c>
      <c r="AX723" s="15" t="s">
        <v>78</v>
      </c>
      <c r="AY723" s="220" t="s">
        <v>128</v>
      </c>
    </row>
    <row r="724" spans="2:51" s="14" customFormat="1" ht="12">
      <c r="B724" s="199"/>
      <c r="C724" s="200"/>
      <c r="D724" s="190" t="s">
        <v>140</v>
      </c>
      <c r="E724" s="200"/>
      <c r="F724" s="202" t="s">
        <v>871</v>
      </c>
      <c r="G724" s="200"/>
      <c r="H724" s="203">
        <v>212.488</v>
      </c>
      <c r="I724" s="204"/>
      <c r="J724" s="200"/>
      <c r="K724" s="200"/>
      <c r="L724" s="205"/>
      <c r="M724" s="206"/>
      <c r="N724" s="207"/>
      <c r="O724" s="207"/>
      <c r="P724" s="207"/>
      <c r="Q724" s="207"/>
      <c r="R724" s="207"/>
      <c r="S724" s="207"/>
      <c r="T724" s="208"/>
      <c r="AT724" s="209" t="s">
        <v>140</v>
      </c>
      <c r="AU724" s="209" t="s">
        <v>136</v>
      </c>
      <c r="AV724" s="14" t="s">
        <v>136</v>
      </c>
      <c r="AW724" s="14" t="s">
        <v>4</v>
      </c>
      <c r="AX724" s="14" t="s">
        <v>78</v>
      </c>
      <c r="AY724" s="209" t="s">
        <v>128</v>
      </c>
    </row>
    <row r="725" spans="1:65" s="2" customFormat="1" ht="44.25" customHeight="1">
      <c r="A725" s="35"/>
      <c r="B725" s="36"/>
      <c r="C725" s="170" t="s">
        <v>872</v>
      </c>
      <c r="D725" s="170" t="s">
        <v>130</v>
      </c>
      <c r="E725" s="171" t="s">
        <v>873</v>
      </c>
      <c r="F725" s="172" t="s">
        <v>874</v>
      </c>
      <c r="G725" s="173" t="s">
        <v>826</v>
      </c>
      <c r="H725" s="243"/>
      <c r="I725" s="175"/>
      <c r="J725" s="176">
        <f>ROUND(I725*H725,2)</f>
        <v>0</v>
      </c>
      <c r="K725" s="172" t="s">
        <v>134</v>
      </c>
      <c r="L725" s="40"/>
      <c r="M725" s="177" t="s">
        <v>19</v>
      </c>
      <c r="N725" s="178" t="s">
        <v>42</v>
      </c>
      <c r="O725" s="65"/>
      <c r="P725" s="179">
        <f>O725*H725</f>
        <v>0</v>
      </c>
      <c r="Q725" s="179">
        <v>0</v>
      </c>
      <c r="R725" s="179">
        <f>Q725*H725</f>
        <v>0</v>
      </c>
      <c r="S725" s="179">
        <v>0</v>
      </c>
      <c r="T725" s="180">
        <f>S725*H725</f>
        <v>0</v>
      </c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R725" s="181" t="s">
        <v>293</v>
      </c>
      <c r="AT725" s="181" t="s">
        <v>130</v>
      </c>
      <c r="AU725" s="181" t="s">
        <v>136</v>
      </c>
      <c r="AY725" s="18" t="s">
        <v>128</v>
      </c>
      <c r="BE725" s="182">
        <f>IF(N725="základní",J725,0)</f>
        <v>0</v>
      </c>
      <c r="BF725" s="182">
        <f>IF(N725="snížená",J725,0)</f>
        <v>0</v>
      </c>
      <c r="BG725" s="182">
        <f>IF(N725="zákl. přenesená",J725,0)</f>
        <v>0</v>
      </c>
      <c r="BH725" s="182">
        <f>IF(N725="sníž. přenesená",J725,0)</f>
        <v>0</v>
      </c>
      <c r="BI725" s="182">
        <f>IF(N725="nulová",J725,0)</f>
        <v>0</v>
      </c>
      <c r="BJ725" s="18" t="s">
        <v>136</v>
      </c>
      <c r="BK725" s="182">
        <f>ROUND(I725*H725,2)</f>
        <v>0</v>
      </c>
      <c r="BL725" s="18" t="s">
        <v>293</v>
      </c>
      <c r="BM725" s="181" t="s">
        <v>875</v>
      </c>
    </row>
    <row r="726" spans="1:47" s="2" customFormat="1" ht="12">
      <c r="A726" s="35"/>
      <c r="B726" s="36"/>
      <c r="C726" s="37"/>
      <c r="D726" s="183" t="s">
        <v>138</v>
      </c>
      <c r="E726" s="37"/>
      <c r="F726" s="184" t="s">
        <v>876</v>
      </c>
      <c r="G726" s="37"/>
      <c r="H726" s="37"/>
      <c r="I726" s="185"/>
      <c r="J726" s="37"/>
      <c r="K726" s="37"/>
      <c r="L726" s="40"/>
      <c r="M726" s="186"/>
      <c r="N726" s="187"/>
      <c r="O726" s="65"/>
      <c r="P726" s="65"/>
      <c r="Q726" s="65"/>
      <c r="R726" s="65"/>
      <c r="S726" s="65"/>
      <c r="T726" s="66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T726" s="18" t="s">
        <v>138</v>
      </c>
      <c r="AU726" s="18" t="s">
        <v>136</v>
      </c>
    </row>
    <row r="727" spans="2:63" s="12" customFormat="1" ht="22.9" customHeight="1">
      <c r="B727" s="154"/>
      <c r="C727" s="155"/>
      <c r="D727" s="156" t="s">
        <v>69</v>
      </c>
      <c r="E727" s="168" t="s">
        <v>877</v>
      </c>
      <c r="F727" s="168" t="s">
        <v>878</v>
      </c>
      <c r="G727" s="155"/>
      <c r="H727" s="155"/>
      <c r="I727" s="158"/>
      <c r="J727" s="169">
        <f>BK727</f>
        <v>0</v>
      </c>
      <c r="K727" s="155"/>
      <c r="L727" s="160"/>
      <c r="M727" s="161"/>
      <c r="N727" s="162"/>
      <c r="O727" s="162"/>
      <c r="P727" s="163">
        <f>SUM(P728:P768)</f>
        <v>0</v>
      </c>
      <c r="Q727" s="162"/>
      <c r="R727" s="163">
        <f>SUM(R728:R768)</f>
        <v>2.74650216</v>
      </c>
      <c r="S727" s="162"/>
      <c r="T727" s="164">
        <f>SUM(T728:T768)</f>
        <v>1.8439549999999998</v>
      </c>
      <c r="AR727" s="165" t="s">
        <v>136</v>
      </c>
      <c r="AT727" s="166" t="s">
        <v>69</v>
      </c>
      <c r="AU727" s="166" t="s">
        <v>78</v>
      </c>
      <c r="AY727" s="165" t="s">
        <v>128</v>
      </c>
      <c r="BK727" s="167">
        <f>SUM(BK728:BK768)</f>
        <v>0</v>
      </c>
    </row>
    <row r="728" spans="1:65" s="2" customFormat="1" ht="44.25" customHeight="1">
      <c r="A728" s="35"/>
      <c r="B728" s="36"/>
      <c r="C728" s="170" t="s">
        <v>879</v>
      </c>
      <c r="D728" s="170" t="s">
        <v>130</v>
      </c>
      <c r="E728" s="171" t="s">
        <v>880</v>
      </c>
      <c r="F728" s="172" t="s">
        <v>881</v>
      </c>
      <c r="G728" s="173" t="s">
        <v>236</v>
      </c>
      <c r="H728" s="174">
        <v>100</v>
      </c>
      <c r="I728" s="175"/>
      <c r="J728" s="176">
        <f>ROUND(I728*H728,2)</f>
        <v>0</v>
      </c>
      <c r="K728" s="172" t="s">
        <v>134</v>
      </c>
      <c r="L728" s="40"/>
      <c r="M728" s="177" t="s">
        <v>19</v>
      </c>
      <c r="N728" s="178" t="s">
        <v>42</v>
      </c>
      <c r="O728" s="65"/>
      <c r="P728" s="179">
        <f>O728*H728</f>
        <v>0</v>
      </c>
      <c r="Q728" s="179">
        <v>0</v>
      </c>
      <c r="R728" s="179">
        <f>Q728*H728</f>
        <v>0</v>
      </c>
      <c r="S728" s="179">
        <v>0.01232</v>
      </c>
      <c r="T728" s="180">
        <f>S728*H728</f>
        <v>1.232</v>
      </c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R728" s="181" t="s">
        <v>293</v>
      </c>
      <c r="AT728" s="181" t="s">
        <v>130</v>
      </c>
      <c r="AU728" s="181" t="s">
        <v>136</v>
      </c>
      <c r="AY728" s="18" t="s">
        <v>128</v>
      </c>
      <c r="BE728" s="182">
        <f>IF(N728="základní",J728,0)</f>
        <v>0</v>
      </c>
      <c r="BF728" s="182">
        <f>IF(N728="snížená",J728,0)</f>
        <v>0</v>
      </c>
      <c r="BG728" s="182">
        <f>IF(N728="zákl. přenesená",J728,0)</f>
        <v>0</v>
      </c>
      <c r="BH728" s="182">
        <f>IF(N728="sníž. přenesená",J728,0)</f>
        <v>0</v>
      </c>
      <c r="BI728" s="182">
        <f>IF(N728="nulová",J728,0)</f>
        <v>0</v>
      </c>
      <c r="BJ728" s="18" t="s">
        <v>136</v>
      </c>
      <c r="BK728" s="182">
        <f>ROUND(I728*H728,2)</f>
        <v>0</v>
      </c>
      <c r="BL728" s="18" t="s">
        <v>293</v>
      </c>
      <c r="BM728" s="181" t="s">
        <v>882</v>
      </c>
    </row>
    <row r="729" spans="1:47" s="2" customFormat="1" ht="12">
      <c r="A729" s="35"/>
      <c r="B729" s="36"/>
      <c r="C729" s="37"/>
      <c r="D729" s="183" t="s">
        <v>138</v>
      </c>
      <c r="E729" s="37"/>
      <c r="F729" s="184" t="s">
        <v>883</v>
      </c>
      <c r="G729" s="37"/>
      <c r="H729" s="37"/>
      <c r="I729" s="185"/>
      <c r="J729" s="37"/>
      <c r="K729" s="37"/>
      <c r="L729" s="40"/>
      <c r="M729" s="186"/>
      <c r="N729" s="187"/>
      <c r="O729" s="65"/>
      <c r="P729" s="65"/>
      <c r="Q729" s="65"/>
      <c r="R729" s="65"/>
      <c r="S729" s="65"/>
      <c r="T729" s="66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T729" s="18" t="s">
        <v>138</v>
      </c>
      <c r="AU729" s="18" t="s">
        <v>136</v>
      </c>
    </row>
    <row r="730" spans="2:51" s="13" customFormat="1" ht="12">
      <c r="B730" s="188"/>
      <c r="C730" s="189"/>
      <c r="D730" s="190" t="s">
        <v>140</v>
      </c>
      <c r="E730" s="191" t="s">
        <v>19</v>
      </c>
      <c r="F730" s="192" t="s">
        <v>884</v>
      </c>
      <c r="G730" s="189"/>
      <c r="H730" s="191" t="s">
        <v>19</v>
      </c>
      <c r="I730" s="193"/>
      <c r="J730" s="189"/>
      <c r="K730" s="189"/>
      <c r="L730" s="194"/>
      <c r="M730" s="195"/>
      <c r="N730" s="196"/>
      <c r="O730" s="196"/>
      <c r="P730" s="196"/>
      <c r="Q730" s="196"/>
      <c r="R730" s="196"/>
      <c r="S730" s="196"/>
      <c r="T730" s="197"/>
      <c r="AT730" s="198" t="s">
        <v>140</v>
      </c>
      <c r="AU730" s="198" t="s">
        <v>136</v>
      </c>
      <c r="AV730" s="13" t="s">
        <v>78</v>
      </c>
      <c r="AW730" s="13" t="s">
        <v>32</v>
      </c>
      <c r="AX730" s="13" t="s">
        <v>70</v>
      </c>
      <c r="AY730" s="198" t="s">
        <v>128</v>
      </c>
    </row>
    <row r="731" spans="2:51" s="14" customFormat="1" ht="12">
      <c r="B731" s="199"/>
      <c r="C731" s="200"/>
      <c r="D731" s="190" t="s">
        <v>140</v>
      </c>
      <c r="E731" s="201" t="s">
        <v>19</v>
      </c>
      <c r="F731" s="202" t="s">
        <v>649</v>
      </c>
      <c r="G731" s="200"/>
      <c r="H731" s="203">
        <v>100</v>
      </c>
      <c r="I731" s="204"/>
      <c r="J731" s="200"/>
      <c r="K731" s="200"/>
      <c r="L731" s="205"/>
      <c r="M731" s="206"/>
      <c r="N731" s="207"/>
      <c r="O731" s="207"/>
      <c r="P731" s="207"/>
      <c r="Q731" s="207"/>
      <c r="R731" s="207"/>
      <c r="S731" s="207"/>
      <c r="T731" s="208"/>
      <c r="AT731" s="209" t="s">
        <v>140</v>
      </c>
      <c r="AU731" s="209" t="s">
        <v>136</v>
      </c>
      <c r="AV731" s="14" t="s">
        <v>136</v>
      </c>
      <c r="AW731" s="14" t="s">
        <v>32</v>
      </c>
      <c r="AX731" s="14" t="s">
        <v>70</v>
      </c>
      <c r="AY731" s="209" t="s">
        <v>128</v>
      </c>
    </row>
    <row r="732" spans="2:51" s="15" customFormat="1" ht="12">
      <c r="B732" s="210"/>
      <c r="C732" s="211"/>
      <c r="D732" s="190" t="s">
        <v>140</v>
      </c>
      <c r="E732" s="212" t="s">
        <v>19</v>
      </c>
      <c r="F732" s="213" t="s">
        <v>148</v>
      </c>
      <c r="G732" s="211"/>
      <c r="H732" s="214">
        <v>100</v>
      </c>
      <c r="I732" s="215"/>
      <c r="J732" s="211"/>
      <c r="K732" s="211"/>
      <c r="L732" s="216"/>
      <c r="M732" s="217"/>
      <c r="N732" s="218"/>
      <c r="O732" s="218"/>
      <c r="P732" s="218"/>
      <c r="Q732" s="218"/>
      <c r="R732" s="218"/>
      <c r="S732" s="218"/>
      <c r="T732" s="219"/>
      <c r="AT732" s="220" t="s">
        <v>140</v>
      </c>
      <c r="AU732" s="220" t="s">
        <v>136</v>
      </c>
      <c r="AV732" s="15" t="s">
        <v>135</v>
      </c>
      <c r="AW732" s="15" t="s">
        <v>32</v>
      </c>
      <c r="AX732" s="15" t="s">
        <v>78</v>
      </c>
      <c r="AY732" s="220" t="s">
        <v>128</v>
      </c>
    </row>
    <row r="733" spans="1:65" s="2" customFormat="1" ht="37.9" customHeight="1">
      <c r="A733" s="35"/>
      <c r="B733" s="36"/>
      <c r="C733" s="170" t="s">
        <v>885</v>
      </c>
      <c r="D733" s="170" t="s">
        <v>130</v>
      </c>
      <c r="E733" s="171" t="s">
        <v>886</v>
      </c>
      <c r="F733" s="172" t="s">
        <v>887</v>
      </c>
      <c r="G733" s="173" t="s">
        <v>236</v>
      </c>
      <c r="H733" s="174">
        <v>100</v>
      </c>
      <c r="I733" s="175"/>
      <c r="J733" s="176">
        <f>ROUND(I733*H733,2)</f>
        <v>0</v>
      </c>
      <c r="K733" s="172" t="s">
        <v>134</v>
      </c>
      <c r="L733" s="40"/>
      <c r="M733" s="177" t="s">
        <v>19</v>
      </c>
      <c r="N733" s="178" t="s">
        <v>42</v>
      </c>
      <c r="O733" s="65"/>
      <c r="P733" s="179">
        <f>O733*H733</f>
        <v>0</v>
      </c>
      <c r="Q733" s="179">
        <v>8E-05</v>
      </c>
      <c r="R733" s="179">
        <f>Q733*H733</f>
        <v>0.008</v>
      </c>
      <c r="S733" s="179">
        <v>0</v>
      </c>
      <c r="T733" s="180">
        <f>S733*H733</f>
        <v>0</v>
      </c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R733" s="181" t="s">
        <v>293</v>
      </c>
      <c r="AT733" s="181" t="s">
        <v>130</v>
      </c>
      <c r="AU733" s="181" t="s">
        <v>136</v>
      </c>
      <c r="AY733" s="18" t="s">
        <v>128</v>
      </c>
      <c r="BE733" s="182">
        <f>IF(N733="základní",J733,0)</f>
        <v>0</v>
      </c>
      <c r="BF733" s="182">
        <f>IF(N733="snížená",J733,0)</f>
        <v>0</v>
      </c>
      <c r="BG733" s="182">
        <f>IF(N733="zákl. přenesená",J733,0)</f>
        <v>0</v>
      </c>
      <c r="BH733" s="182">
        <f>IF(N733="sníž. přenesená",J733,0)</f>
        <v>0</v>
      </c>
      <c r="BI733" s="182">
        <f>IF(N733="nulová",J733,0)</f>
        <v>0</v>
      </c>
      <c r="BJ733" s="18" t="s">
        <v>136</v>
      </c>
      <c r="BK733" s="182">
        <f>ROUND(I733*H733,2)</f>
        <v>0</v>
      </c>
      <c r="BL733" s="18" t="s">
        <v>293</v>
      </c>
      <c r="BM733" s="181" t="s">
        <v>888</v>
      </c>
    </row>
    <row r="734" spans="1:47" s="2" customFormat="1" ht="12">
      <c r="A734" s="35"/>
      <c r="B734" s="36"/>
      <c r="C734" s="37"/>
      <c r="D734" s="183" t="s">
        <v>138</v>
      </c>
      <c r="E734" s="37"/>
      <c r="F734" s="184" t="s">
        <v>889</v>
      </c>
      <c r="G734" s="37"/>
      <c r="H734" s="37"/>
      <c r="I734" s="185"/>
      <c r="J734" s="37"/>
      <c r="K734" s="37"/>
      <c r="L734" s="40"/>
      <c r="M734" s="186"/>
      <c r="N734" s="187"/>
      <c r="O734" s="65"/>
      <c r="P734" s="65"/>
      <c r="Q734" s="65"/>
      <c r="R734" s="65"/>
      <c r="S734" s="65"/>
      <c r="T734" s="66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T734" s="18" t="s">
        <v>138</v>
      </c>
      <c r="AU734" s="18" t="s">
        <v>136</v>
      </c>
    </row>
    <row r="735" spans="2:51" s="14" customFormat="1" ht="12">
      <c r="B735" s="199"/>
      <c r="C735" s="200"/>
      <c r="D735" s="190" t="s">
        <v>140</v>
      </c>
      <c r="E735" s="201" t="s">
        <v>19</v>
      </c>
      <c r="F735" s="202" t="s">
        <v>649</v>
      </c>
      <c r="G735" s="200"/>
      <c r="H735" s="203">
        <v>100</v>
      </c>
      <c r="I735" s="204"/>
      <c r="J735" s="200"/>
      <c r="K735" s="200"/>
      <c r="L735" s="205"/>
      <c r="M735" s="206"/>
      <c r="N735" s="207"/>
      <c r="O735" s="207"/>
      <c r="P735" s="207"/>
      <c r="Q735" s="207"/>
      <c r="R735" s="207"/>
      <c r="S735" s="207"/>
      <c r="T735" s="208"/>
      <c r="AT735" s="209" t="s">
        <v>140</v>
      </c>
      <c r="AU735" s="209" t="s">
        <v>136</v>
      </c>
      <c r="AV735" s="14" t="s">
        <v>136</v>
      </c>
      <c r="AW735" s="14" t="s">
        <v>32</v>
      </c>
      <c r="AX735" s="14" t="s">
        <v>70</v>
      </c>
      <c r="AY735" s="209" t="s">
        <v>128</v>
      </c>
    </row>
    <row r="736" spans="2:51" s="15" customFormat="1" ht="12">
      <c r="B736" s="210"/>
      <c r="C736" s="211"/>
      <c r="D736" s="190" t="s">
        <v>140</v>
      </c>
      <c r="E736" s="212" t="s">
        <v>19</v>
      </c>
      <c r="F736" s="213" t="s">
        <v>148</v>
      </c>
      <c r="G736" s="211"/>
      <c r="H736" s="214">
        <v>100</v>
      </c>
      <c r="I736" s="215"/>
      <c r="J736" s="211"/>
      <c r="K736" s="211"/>
      <c r="L736" s="216"/>
      <c r="M736" s="217"/>
      <c r="N736" s="218"/>
      <c r="O736" s="218"/>
      <c r="P736" s="218"/>
      <c r="Q736" s="218"/>
      <c r="R736" s="218"/>
      <c r="S736" s="218"/>
      <c r="T736" s="219"/>
      <c r="AT736" s="220" t="s">
        <v>140</v>
      </c>
      <c r="AU736" s="220" t="s">
        <v>136</v>
      </c>
      <c r="AV736" s="15" t="s">
        <v>135</v>
      </c>
      <c r="AW736" s="15" t="s">
        <v>32</v>
      </c>
      <c r="AX736" s="15" t="s">
        <v>78</v>
      </c>
      <c r="AY736" s="220" t="s">
        <v>128</v>
      </c>
    </row>
    <row r="737" spans="1:65" s="2" customFormat="1" ht="21.75" customHeight="1">
      <c r="A737" s="35"/>
      <c r="B737" s="36"/>
      <c r="C737" s="221" t="s">
        <v>890</v>
      </c>
      <c r="D737" s="221" t="s">
        <v>195</v>
      </c>
      <c r="E737" s="222" t="s">
        <v>891</v>
      </c>
      <c r="F737" s="223" t="s">
        <v>892</v>
      </c>
      <c r="G737" s="224" t="s">
        <v>133</v>
      </c>
      <c r="H737" s="225">
        <v>2.576</v>
      </c>
      <c r="I737" s="226"/>
      <c r="J737" s="227">
        <f>ROUND(I737*H737,2)</f>
        <v>0</v>
      </c>
      <c r="K737" s="223" t="s">
        <v>134</v>
      </c>
      <c r="L737" s="228"/>
      <c r="M737" s="229" t="s">
        <v>19</v>
      </c>
      <c r="N737" s="230" t="s">
        <v>42</v>
      </c>
      <c r="O737" s="65"/>
      <c r="P737" s="179">
        <f>O737*H737</f>
        <v>0</v>
      </c>
      <c r="Q737" s="179">
        <v>0.55</v>
      </c>
      <c r="R737" s="179">
        <f>Q737*H737</f>
        <v>1.4168</v>
      </c>
      <c r="S737" s="179">
        <v>0</v>
      </c>
      <c r="T737" s="180">
        <f>S737*H737</f>
        <v>0</v>
      </c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R737" s="181" t="s">
        <v>399</v>
      </c>
      <c r="AT737" s="181" t="s">
        <v>195</v>
      </c>
      <c r="AU737" s="181" t="s">
        <v>136</v>
      </c>
      <c r="AY737" s="18" t="s">
        <v>128</v>
      </c>
      <c r="BE737" s="182">
        <f>IF(N737="základní",J737,0)</f>
        <v>0</v>
      </c>
      <c r="BF737" s="182">
        <f>IF(N737="snížená",J737,0)</f>
        <v>0</v>
      </c>
      <c r="BG737" s="182">
        <f>IF(N737="zákl. přenesená",J737,0)</f>
        <v>0</v>
      </c>
      <c r="BH737" s="182">
        <f>IF(N737="sníž. přenesená",J737,0)</f>
        <v>0</v>
      </c>
      <c r="BI737" s="182">
        <f>IF(N737="nulová",J737,0)</f>
        <v>0</v>
      </c>
      <c r="BJ737" s="18" t="s">
        <v>136</v>
      </c>
      <c r="BK737" s="182">
        <f>ROUND(I737*H737,2)</f>
        <v>0</v>
      </c>
      <c r="BL737" s="18" t="s">
        <v>293</v>
      </c>
      <c r="BM737" s="181" t="s">
        <v>893</v>
      </c>
    </row>
    <row r="738" spans="2:51" s="14" customFormat="1" ht="12">
      <c r="B738" s="199"/>
      <c r="C738" s="200"/>
      <c r="D738" s="190" t="s">
        <v>140</v>
      </c>
      <c r="E738" s="201" t="s">
        <v>19</v>
      </c>
      <c r="F738" s="202" t="s">
        <v>894</v>
      </c>
      <c r="G738" s="200"/>
      <c r="H738" s="203">
        <v>2.576</v>
      </c>
      <c r="I738" s="204"/>
      <c r="J738" s="200"/>
      <c r="K738" s="200"/>
      <c r="L738" s="205"/>
      <c r="M738" s="206"/>
      <c r="N738" s="207"/>
      <c r="O738" s="207"/>
      <c r="P738" s="207"/>
      <c r="Q738" s="207"/>
      <c r="R738" s="207"/>
      <c r="S738" s="207"/>
      <c r="T738" s="208"/>
      <c r="AT738" s="209" t="s">
        <v>140</v>
      </c>
      <c r="AU738" s="209" t="s">
        <v>136</v>
      </c>
      <c r="AV738" s="14" t="s">
        <v>136</v>
      </c>
      <c r="AW738" s="14" t="s">
        <v>32</v>
      </c>
      <c r="AX738" s="14" t="s">
        <v>70</v>
      </c>
      <c r="AY738" s="209" t="s">
        <v>128</v>
      </c>
    </row>
    <row r="739" spans="2:51" s="15" customFormat="1" ht="12">
      <c r="B739" s="210"/>
      <c r="C739" s="211"/>
      <c r="D739" s="190" t="s">
        <v>140</v>
      </c>
      <c r="E739" s="212" t="s">
        <v>19</v>
      </c>
      <c r="F739" s="213" t="s">
        <v>148</v>
      </c>
      <c r="G739" s="211"/>
      <c r="H739" s="214">
        <v>2.576</v>
      </c>
      <c r="I739" s="215"/>
      <c r="J739" s="211"/>
      <c r="K739" s="211"/>
      <c r="L739" s="216"/>
      <c r="M739" s="217"/>
      <c r="N739" s="218"/>
      <c r="O739" s="218"/>
      <c r="P739" s="218"/>
      <c r="Q739" s="218"/>
      <c r="R739" s="218"/>
      <c r="S739" s="218"/>
      <c r="T739" s="219"/>
      <c r="AT739" s="220" t="s">
        <v>140</v>
      </c>
      <c r="AU739" s="220" t="s">
        <v>136</v>
      </c>
      <c r="AV739" s="15" t="s">
        <v>135</v>
      </c>
      <c r="AW739" s="15" t="s">
        <v>32</v>
      </c>
      <c r="AX739" s="15" t="s">
        <v>78</v>
      </c>
      <c r="AY739" s="220" t="s">
        <v>128</v>
      </c>
    </row>
    <row r="740" spans="1:65" s="2" customFormat="1" ht="55.5" customHeight="1">
      <c r="A740" s="35"/>
      <c r="B740" s="36"/>
      <c r="C740" s="170" t="s">
        <v>895</v>
      </c>
      <c r="D740" s="170" t="s">
        <v>130</v>
      </c>
      <c r="E740" s="171" t="s">
        <v>896</v>
      </c>
      <c r="F740" s="172" t="s">
        <v>897</v>
      </c>
      <c r="G740" s="173" t="s">
        <v>218</v>
      </c>
      <c r="H740" s="174">
        <v>40.797</v>
      </c>
      <c r="I740" s="175"/>
      <c r="J740" s="176">
        <f>ROUND(I740*H740,2)</f>
        <v>0</v>
      </c>
      <c r="K740" s="172" t="s">
        <v>134</v>
      </c>
      <c r="L740" s="40"/>
      <c r="M740" s="177" t="s">
        <v>19</v>
      </c>
      <c r="N740" s="178" t="s">
        <v>42</v>
      </c>
      <c r="O740" s="65"/>
      <c r="P740" s="179">
        <f>O740*H740</f>
        <v>0</v>
      </c>
      <c r="Q740" s="179">
        <v>0</v>
      </c>
      <c r="R740" s="179">
        <f>Q740*H740</f>
        <v>0</v>
      </c>
      <c r="S740" s="179">
        <v>0.015</v>
      </c>
      <c r="T740" s="180">
        <f>S740*H740</f>
        <v>0.6119549999999999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181" t="s">
        <v>293</v>
      </c>
      <c r="AT740" s="181" t="s">
        <v>130</v>
      </c>
      <c r="AU740" s="181" t="s">
        <v>136</v>
      </c>
      <c r="AY740" s="18" t="s">
        <v>128</v>
      </c>
      <c r="BE740" s="182">
        <f>IF(N740="základní",J740,0)</f>
        <v>0</v>
      </c>
      <c r="BF740" s="182">
        <f>IF(N740="snížená",J740,0)</f>
        <v>0</v>
      </c>
      <c r="BG740" s="182">
        <f>IF(N740="zákl. přenesená",J740,0)</f>
        <v>0</v>
      </c>
      <c r="BH740" s="182">
        <f>IF(N740="sníž. přenesená",J740,0)</f>
        <v>0</v>
      </c>
      <c r="BI740" s="182">
        <f>IF(N740="nulová",J740,0)</f>
        <v>0</v>
      </c>
      <c r="BJ740" s="18" t="s">
        <v>136</v>
      </c>
      <c r="BK740" s="182">
        <f>ROUND(I740*H740,2)</f>
        <v>0</v>
      </c>
      <c r="BL740" s="18" t="s">
        <v>293</v>
      </c>
      <c r="BM740" s="181" t="s">
        <v>898</v>
      </c>
    </row>
    <row r="741" spans="1:47" s="2" customFormat="1" ht="12">
      <c r="A741" s="35"/>
      <c r="B741" s="36"/>
      <c r="C741" s="37"/>
      <c r="D741" s="183" t="s">
        <v>138</v>
      </c>
      <c r="E741" s="37"/>
      <c r="F741" s="184" t="s">
        <v>899</v>
      </c>
      <c r="G741" s="37"/>
      <c r="H741" s="37"/>
      <c r="I741" s="185"/>
      <c r="J741" s="37"/>
      <c r="K741" s="37"/>
      <c r="L741" s="40"/>
      <c r="M741" s="186"/>
      <c r="N741" s="187"/>
      <c r="O741" s="65"/>
      <c r="P741" s="65"/>
      <c r="Q741" s="65"/>
      <c r="R741" s="65"/>
      <c r="S741" s="65"/>
      <c r="T741" s="66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T741" s="18" t="s">
        <v>138</v>
      </c>
      <c r="AU741" s="18" t="s">
        <v>136</v>
      </c>
    </row>
    <row r="742" spans="2:51" s="13" customFormat="1" ht="12">
      <c r="B742" s="188"/>
      <c r="C742" s="189"/>
      <c r="D742" s="190" t="s">
        <v>140</v>
      </c>
      <c r="E742" s="191" t="s">
        <v>19</v>
      </c>
      <c r="F742" s="192" t="s">
        <v>900</v>
      </c>
      <c r="G742" s="189"/>
      <c r="H742" s="191" t="s">
        <v>19</v>
      </c>
      <c r="I742" s="193"/>
      <c r="J742" s="189"/>
      <c r="K742" s="189"/>
      <c r="L742" s="194"/>
      <c r="M742" s="195"/>
      <c r="N742" s="196"/>
      <c r="O742" s="196"/>
      <c r="P742" s="196"/>
      <c r="Q742" s="196"/>
      <c r="R742" s="196"/>
      <c r="S742" s="196"/>
      <c r="T742" s="197"/>
      <c r="AT742" s="198" t="s">
        <v>140</v>
      </c>
      <c r="AU742" s="198" t="s">
        <v>136</v>
      </c>
      <c r="AV742" s="13" t="s">
        <v>78</v>
      </c>
      <c r="AW742" s="13" t="s">
        <v>32</v>
      </c>
      <c r="AX742" s="13" t="s">
        <v>70</v>
      </c>
      <c r="AY742" s="198" t="s">
        <v>128</v>
      </c>
    </row>
    <row r="743" spans="2:51" s="14" customFormat="1" ht="12">
      <c r="B743" s="199"/>
      <c r="C743" s="200"/>
      <c r="D743" s="190" t="s">
        <v>140</v>
      </c>
      <c r="E743" s="201" t="s">
        <v>19</v>
      </c>
      <c r="F743" s="202" t="s">
        <v>901</v>
      </c>
      <c r="G743" s="200"/>
      <c r="H743" s="203">
        <v>9.631</v>
      </c>
      <c r="I743" s="204"/>
      <c r="J743" s="200"/>
      <c r="K743" s="200"/>
      <c r="L743" s="205"/>
      <c r="M743" s="206"/>
      <c r="N743" s="207"/>
      <c r="O743" s="207"/>
      <c r="P743" s="207"/>
      <c r="Q743" s="207"/>
      <c r="R743" s="207"/>
      <c r="S743" s="207"/>
      <c r="T743" s="208"/>
      <c r="AT743" s="209" t="s">
        <v>140</v>
      </c>
      <c r="AU743" s="209" t="s">
        <v>136</v>
      </c>
      <c r="AV743" s="14" t="s">
        <v>136</v>
      </c>
      <c r="AW743" s="14" t="s">
        <v>32</v>
      </c>
      <c r="AX743" s="14" t="s">
        <v>70</v>
      </c>
      <c r="AY743" s="209" t="s">
        <v>128</v>
      </c>
    </row>
    <row r="744" spans="2:51" s="14" customFormat="1" ht="12">
      <c r="B744" s="199"/>
      <c r="C744" s="200"/>
      <c r="D744" s="190" t="s">
        <v>140</v>
      </c>
      <c r="E744" s="201" t="s">
        <v>19</v>
      </c>
      <c r="F744" s="202" t="s">
        <v>902</v>
      </c>
      <c r="G744" s="200"/>
      <c r="H744" s="203">
        <v>11.223</v>
      </c>
      <c r="I744" s="204"/>
      <c r="J744" s="200"/>
      <c r="K744" s="200"/>
      <c r="L744" s="205"/>
      <c r="M744" s="206"/>
      <c r="N744" s="207"/>
      <c r="O744" s="207"/>
      <c r="P744" s="207"/>
      <c r="Q744" s="207"/>
      <c r="R744" s="207"/>
      <c r="S744" s="207"/>
      <c r="T744" s="208"/>
      <c r="AT744" s="209" t="s">
        <v>140</v>
      </c>
      <c r="AU744" s="209" t="s">
        <v>136</v>
      </c>
      <c r="AV744" s="14" t="s">
        <v>136</v>
      </c>
      <c r="AW744" s="14" t="s">
        <v>32</v>
      </c>
      <c r="AX744" s="14" t="s">
        <v>70</v>
      </c>
      <c r="AY744" s="209" t="s">
        <v>128</v>
      </c>
    </row>
    <row r="745" spans="2:51" s="14" customFormat="1" ht="12">
      <c r="B745" s="199"/>
      <c r="C745" s="200"/>
      <c r="D745" s="190" t="s">
        <v>140</v>
      </c>
      <c r="E745" s="201" t="s">
        <v>19</v>
      </c>
      <c r="F745" s="202" t="s">
        <v>903</v>
      </c>
      <c r="G745" s="200"/>
      <c r="H745" s="203">
        <v>19.943</v>
      </c>
      <c r="I745" s="204"/>
      <c r="J745" s="200"/>
      <c r="K745" s="200"/>
      <c r="L745" s="205"/>
      <c r="M745" s="206"/>
      <c r="N745" s="207"/>
      <c r="O745" s="207"/>
      <c r="P745" s="207"/>
      <c r="Q745" s="207"/>
      <c r="R745" s="207"/>
      <c r="S745" s="207"/>
      <c r="T745" s="208"/>
      <c r="AT745" s="209" t="s">
        <v>140</v>
      </c>
      <c r="AU745" s="209" t="s">
        <v>136</v>
      </c>
      <c r="AV745" s="14" t="s">
        <v>136</v>
      </c>
      <c r="AW745" s="14" t="s">
        <v>32</v>
      </c>
      <c r="AX745" s="14" t="s">
        <v>70</v>
      </c>
      <c r="AY745" s="209" t="s">
        <v>128</v>
      </c>
    </row>
    <row r="746" spans="2:51" s="15" customFormat="1" ht="12">
      <c r="B746" s="210"/>
      <c r="C746" s="211"/>
      <c r="D746" s="190" t="s">
        <v>140</v>
      </c>
      <c r="E746" s="212" t="s">
        <v>19</v>
      </c>
      <c r="F746" s="213" t="s">
        <v>148</v>
      </c>
      <c r="G746" s="211"/>
      <c r="H746" s="214">
        <v>40.797</v>
      </c>
      <c r="I746" s="215"/>
      <c r="J746" s="211"/>
      <c r="K746" s="211"/>
      <c r="L746" s="216"/>
      <c r="M746" s="217"/>
      <c r="N746" s="218"/>
      <c r="O746" s="218"/>
      <c r="P746" s="218"/>
      <c r="Q746" s="218"/>
      <c r="R746" s="218"/>
      <c r="S746" s="218"/>
      <c r="T746" s="219"/>
      <c r="AT746" s="220" t="s">
        <v>140</v>
      </c>
      <c r="AU746" s="220" t="s">
        <v>136</v>
      </c>
      <c r="AV746" s="15" t="s">
        <v>135</v>
      </c>
      <c r="AW746" s="15" t="s">
        <v>32</v>
      </c>
      <c r="AX746" s="15" t="s">
        <v>78</v>
      </c>
      <c r="AY746" s="220" t="s">
        <v>128</v>
      </c>
    </row>
    <row r="747" spans="1:65" s="2" customFormat="1" ht="33" customHeight="1">
      <c r="A747" s="35"/>
      <c r="B747" s="36"/>
      <c r="C747" s="170" t="s">
        <v>649</v>
      </c>
      <c r="D747" s="170" t="s">
        <v>130</v>
      </c>
      <c r="E747" s="171" t="s">
        <v>904</v>
      </c>
      <c r="F747" s="172" t="s">
        <v>905</v>
      </c>
      <c r="G747" s="173" t="s">
        <v>218</v>
      </c>
      <c r="H747" s="174">
        <v>40.797</v>
      </c>
      <c r="I747" s="175"/>
      <c r="J747" s="176">
        <f>ROUND(I747*H747,2)</f>
        <v>0</v>
      </c>
      <c r="K747" s="172" t="s">
        <v>134</v>
      </c>
      <c r="L747" s="40"/>
      <c r="M747" s="177" t="s">
        <v>19</v>
      </c>
      <c r="N747" s="178" t="s">
        <v>42</v>
      </c>
      <c r="O747" s="65"/>
      <c r="P747" s="179">
        <f>O747*H747</f>
        <v>0</v>
      </c>
      <c r="Q747" s="179">
        <v>0.01946</v>
      </c>
      <c r="R747" s="179">
        <f>Q747*H747</f>
        <v>0.79390962</v>
      </c>
      <c r="S747" s="179">
        <v>0</v>
      </c>
      <c r="T747" s="180">
        <f>S747*H747</f>
        <v>0</v>
      </c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R747" s="181" t="s">
        <v>293</v>
      </c>
      <c r="AT747" s="181" t="s">
        <v>130</v>
      </c>
      <c r="AU747" s="181" t="s">
        <v>136</v>
      </c>
      <c r="AY747" s="18" t="s">
        <v>128</v>
      </c>
      <c r="BE747" s="182">
        <f>IF(N747="základní",J747,0)</f>
        <v>0</v>
      </c>
      <c r="BF747" s="182">
        <f>IF(N747="snížená",J747,0)</f>
        <v>0</v>
      </c>
      <c r="BG747" s="182">
        <f>IF(N747="zákl. přenesená",J747,0)</f>
        <v>0</v>
      </c>
      <c r="BH747" s="182">
        <f>IF(N747="sníž. přenesená",J747,0)</f>
        <v>0</v>
      </c>
      <c r="BI747" s="182">
        <f>IF(N747="nulová",J747,0)</f>
        <v>0</v>
      </c>
      <c r="BJ747" s="18" t="s">
        <v>136</v>
      </c>
      <c r="BK747" s="182">
        <f>ROUND(I747*H747,2)</f>
        <v>0</v>
      </c>
      <c r="BL747" s="18" t="s">
        <v>293</v>
      </c>
      <c r="BM747" s="181" t="s">
        <v>906</v>
      </c>
    </row>
    <row r="748" spans="1:47" s="2" customFormat="1" ht="12">
      <c r="A748" s="35"/>
      <c r="B748" s="36"/>
      <c r="C748" s="37"/>
      <c r="D748" s="183" t="s">
        <v>138</v>
      </c>
      <c r="E748" s="37"/>
      <c r="F748" s="184" t="s">
        <v>907</v>
      </c>
      <c r="G748" s="37"/>
      <c r="H748" s="37"/>
      <c r="I748" s="185"/>
      <c r="J748" s="37"/>
      <c r="K748" s="37"/>
      <c r="L748" s="40"/>
      <c r="M748" s="186"/>
      <c r="N748" s="187"/>
      <c r="O748" s="65"/>
      <c r="P748" s="65"/>
      <c r="Q748" s="65"/>
      <c r="R748" s="65"/>
      <c r="S748" s="65"/>
      <c r="T748" s="66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T748" s="18" t="s">
        <v>138</v>
      </c>
      <c r="AU748" s="18" t="s">
        <v>136</v>
      </c>
    </row>
    <row r="749" spans="2:51" s="13" customFormat="1" ht="12">
      <c r="B749" s="188"/>
      <c r="C749" s="189"/>
      <c r="D749" s="190" t="s">
        <v>140</v>
      </c>
      <c r="E749" s="191" t="s">
        <v>19</v>
      </c>
      <c r="F749" s="192" t="s">
        <v>908</v>
      </c>
      <c r="G749" s="189"/>
      <c r="H749" s="191" t="s">
        <v>19</v>
      </c>
      <c r="I749" s="193"/>
      <c r="J749" s="189"/>
      <c r="K749" s="189"/>
      <c r="L749" s="194"/>
      <c r="M749" s="195"/>
      <c r="N749" s="196"/>
      <c r="O749" s="196"/>
      <c r="P749" s="196"/>
      <c r="Q749" s="196"/>
      <c r="R749" s="196"/>
      <c r="S749" s="196"/>
      <c r="T749" s="197"/>
      <c r="AT749" s="198" t="s">
        <v>140</v>
      </c>
      <c r="AU749" s="198" t="s">
        <v>136</v>
      </c>
      <c r="AV749" s="13" t="s">
        <v>78</v>
      </c>
      <c r="AW749" s="13" t="s">
        <v>32</v>
      </c>
      <c r="AX749" s="13" t="s">
        <v>70</v>
      </c>
      <c r="AY749" s="198" t="s">
        <v>128</v>
      </c>
    </row>
    <row r="750" spans="2:51" s="14" customFormat="1" ht="12">
      <c r="B750" s="199"/>
      <c r="C750" s="200"/>
      <c r="D750" s="190" t="s">
        <v>140</v>
      </c>
      <c r="E750" s="201" t="s">
        <v>19</v>
      </c>
      <c r="F750" s="202" t="s">
        <v>909</v>
      </c>
      <c r="G750" s="200"/>
      <c r="H750" s="203">
        <v>40.797</v>
      </c>
      <c r="I750" s="204"/>
      <c r="J750" s="200"/>
      <c r="K750" s="200"/>
      <c r="L750" s="205"/>
      <c r="M750" s="206"/>
      <c r="N750" s="207"/>
      <c r="O750" s="207"/>
      <c r="P750" s="207"/>
      <c r="Q750" s="207"/>
      <c r="R750" s="207"/>
      <c r="S750" s="207"/>
      <c r="T750" s="208"/>
      <c r="AT750" s="209" t="s">
        <v>140</v>
      </c>
      <c r="AU750" s="209" t="s">
        <v>136</v>
      </c>
      <c r="AV750" s="14" t="s">
        <v>136</v>
      </c>
      <c r="AW750" s="14" t="s">
        <v>32</v>
      </c>
      <c r="AX750" s="14" t="s">
        <v>70</v>
      </c>
      <c r="AY750" s="209" t="s">
        <v>128</v>
      </c>
    </row>
    <row r="751" spans="2:51" s="15" customFormat="1" ht="12">
      <c r="B751" s="210"/>
      <c r="C751" s="211"/>
      <c r="D751" s="190" t="s">
        <v>140</v>
      </c>
      <c r="E751" s="212" t="s">
        <v>19</v>
      </c>
      <c r="F751" s="213" t="s">
        <v>148</v>
      </c>
      <c r="G751" s="211"/>
      <c r="H751" s="214">
        <v>40.797</v>
      </c>
      <c r="I751" s="215"/>
      <c r="J751" s="211"/>
      <c r="K751" s="211"/>
      <c r="L751" s="216"/>
      <c r="M751" s="217"/>
      <c r="N751" s="218"/>
      <c r="O751" s="218"/>
      <c r="P751" s="218"/>
      <c r="Q751" s="218"/>
      <c r="R751" s="218"/>
      <c r="S751" s="218"/>
      <c r="T751" s="219"/>
      <c r="AT751" s="220" t="s">
        <v>140</v>
      </c>
      <c r="AU751" s="220" t="s">
        <v>136</v>
      </c>
      <c r="AV751" s="15" t="s">
        <v>135</v>
      </c>
      <c r="AW751" s="15" t="s">
        <v>32</v>
      </c>
      <c r="AX751" s="15" t="s">
        <v>78</v>
      </c>
      <c r="AY751" s="220" t="s">
        <v>128</v>
      </c>
    </row>
    <row r="752" spans="1:65" s="2" customFormat="1" ht="24.2" customHeight="1">
      <c r="A752" s="35"/>
      <c r="B752" s="36"/>
      <c r="C752" s="170" t="s">
        <v>910</v>
      </c>
      <c r="D752" s="170" t="s">
        <v>130</v>
      </c>
      <c r="E752" s="171" t="s">
        <v>911</v>
      </c>
      <c r="F752" s="172" t="s">
        <v>912</v>
      </c>
      <c r="G752" s="173" t="s">
        <v>535</v>
      </c>
      <c r="H752" s="174">
        <v>1</v>
      </c>
      <c r="I752" s="175"/>
      <c r="J752" s="176">
        <f>ROUND(I752*H752,2)</f>
        <v>0</v>
      </c>
      <c r="K752" s="172" t="s">
        <v>19</v>
      </c>
      <c r="L752" s="40"/>
      <c r="M752" s="177" t="s">
        <v>19</v>
      </c>
      <c r="N752" s="178" t="s">
        <v>42</v>
      </c>
      <c r="O752" s="65"/>
      <c r="P752" s="179">
        <f>O752*H752</f>
        <v>0</v>
      </c>
      <c r="Q752" s="179">
        <v>0</v>
      </c>
      <c r="R752" s="179">
        <f>Q752*H752</f>
        <v>0</v>
      </c>
      <c r="S752" s="179">
        <v>0</v>
      </c>
      <c r="T752" s="180">
        <f>S752*H752</f>
        <v>0</v>
      </c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R752" s="181" t="s">
        <v>293</v>
      </c>
      <c r="AT752" s="181" t="s">
        <v>130</v>
      </c>
      <c r="AU752" s="181" t="s">
        <v>136</v>
      </c>
      <c r="AY752" s="18" t="s">
        <v>128</v>
      </c>
      <c r="BE752" s="182">
        <f>IF(N752="základní",J752,0)</f>
        <v>0</v>
      </c>
      <c r="BF752" s="182">
        <f>IF(N752="snížená",J752,0)</f>
        <v>0</v>
      </c>
      <c r="BG752" s="182">
        <f>IF(N752="zákl. přenesená",J752,0)</f>
        <v>0</v>
      </c>
      <c r="BH752" s="182">
        <f>IF(N752="sníž. přenesená",J752,0)</f>
        <v>0</v>
      </c>
      <c r="BI752" s="182">
        <f>IF(N752="nulová",J752,0)</f>
        <v>0</v>
      </c>
      <c r="BJ752" s="18" t="s">
        <v>136</v>
      </c>
      <c r="BK752" s="182">
        <f>ROUND(I752*H752,2)</f>
        <v>0</v>
      </c>
      <c r="BL752" s="18" t="s">
        <v>293</v>
      </c>
      <c r="BM752" s="181" t="s">
        <v>913</v>
      </c>
    </row>
    <row r="753" spans="1:65" s="2" customFormat="1" ht="44.25" customHeight="1">
      <c r="A753" s="35"/>
      <c r="B753" s="36"/>
      <c r="C753" s="170" t="s">
        <v>914</v>
      </c>
      <c r="D753" s="170" t="s">
        <v>130</v>
      </c>
      <c r="E753" s="171" t="s">
        <v>915</v>
      </c>
      <c r="F753" s="172" t="s">
        <v>916</v>
      </c>
      <c r="G753" s="173" t="s">
        <v>218</v>
      </c>
      <c r="H753" s="174">
        <v>15.538</v>
      </c>
      <c r="I753" s="175"/>
      <c r="J753" s="176">
        <f>ROUND(I753*H753,2)</f>
        <v>0</v>
      </c>
      <c r="K753" s="172" t="s">
        <v>134</v>
      </c>
      <c r="L753" s="40"/>
      <c r="M753" s="177" t="s">
        <v>19</v>
      </c>
      <c r="N753" s="178" t="s">
        <v>42</v>
      </c>
      <c r="O753" s="65"/>
      <c r="P753" s="179">
        <f>O753*H753</f>
        <v>0</v>
      </c>
      <c r="Q753" s="179">
        <v>0.0139</v>
      </c>
      <c r="R753" s="179">
        <f>Q753*H753</f>
        <v>0.21597819999999998</v>
      </c>
      <c r="S753" s="179">
        <v>0</v>
      </c>
      <c r="T753" s="180">
        <f>S753*H753</f>
        <v>0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R753" s="181" t="s">
        <v>293</v>
      </c>
      <c r="AT753" s="181" t="s">
        <v>130</v>
      </c>
      <c r="AU753" s="181" t="s">
        <v>136</v>
      </c>
      <c r="AY753" s="18" t="s">
        <v>128</v>
      </c>
      <c r="BE753" s="182">
        <f>IF(N753="základní",J753,0)</f>
        <v>0</v>
      </c>
      <c r="BF753" s="182">
        <f>IF(N753="snížená",J753,0)</f>
        <v>0</v>
      </c>
      <c r="BG753" s="182">
        <f>IF(N753="zákl. přenesená",J753,0)</f>
        <v>0</v>
      </c>
      <c r="BH753" s="182">
        <f>IF(N753="sníž. přenesená",J753,0)</f>
        <v>0</v>
      </c>
      <c r="BI753" s="182">
        <f>IF(N753="nulová",J753,0)</f>
        <v>0</v>
      </c>
      <c r="BJ753" s="18" t="s">
        <v>136</v>
      </c>
      <c r="BK753" s="182">
        <f>ROUND(I753*H753,2)</f>
        <v>0</v>
      </c>
      <c r="BL753" s="18" t="s">
        <v>293</v>
      </c>
      <c r="BM753" s="181" t="s">
        <v>917</v>
      </c>
    </row>
    <row r="754" spans="1:47" s="2" customFormat="1" ht="12">
      <c r="A754" s="35"/>
      <c r="B754" s="36"/>
      <c r="C754" s="37"/>
      <c r="D754" s="183" t="s">
        <v>138</v>
      </c>
      <c r="E754" s="37"/>
      <c r="F754" s="184" t="s">
        <v>918</v>
      </c>
      <c r="G754" s="37"/>
      <c r="H754" s="37"/>
      <c r="I754" s="185"/>
      <c r="J754" s="37"/>
      <c r="K754" s="37"/>
      <c r="L754" s="40"/>
      <c r="M754" s="186"/>
      <c r="N754" s="187"/>
      <c r="O754" s="65"/>
      <c r="P754" s="65"/>
      <c r="Q754" s="65"/>
      <c r="R754" s="65"/>
      <c r="S754" s="65"/>
      <c r="T754" s="66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T754" s="18" t="s">
        <v>138</v>
      </c>
      <c r="AU754" s="18" t="s">
        <v>136</v>
      </c>
    </row>
    <row r="755" spans="2:51" s="13" customFormat="1" ht="12">
      <c r="B755" s="188"/>
      <c r="C755" s="189"/>
      <c r="D755" s="190" t="s">
        <v>140</v>
      </c>
      <c r="E755" s="191" t="s">
        <v>19</v>
      </c>
      <c r="F755" s="192" t="s">
        <v>919</v>
      </c>
      <c r="G755" s="189"/>
      <c r="H755" s="191" t="s">
        <v>19</v>
      </c>
      <c r="I755" s="193"/>
      <c r="J755" s="189"/>
      <c r="K755" s="189"/>
      <c r="L755" s="194"/>
      <c r="M755" s="195"/>
      <c r="N755" s="196"/>
      <c r="O755" s="196"/>
      <c r="P755" s="196"/>
      <c r="Q755" s="196"/>
      <c r="R755" s="196"/>
      <c r="S755" s="196"/>
      <c r="T755" s="197"/>
      <c r="AT755" s="198" t="s">
        <v>140</v>
      </c>
      <c r="AU755" s="198" t="s">
        <v>136</v>
      </c>
      <c r="AV755" s="13" t="s">
        <v>78</v>
      </c>
      <c r="AW755" s="13" t="s">
        <v>32</v>
      </c>
      <c r="AX755" s="13" t="s">
        <v>70</v>
      </c>
      <c r="AY755" s="198" t="s">
        <v>128</v>
      </c>
    </row>
    <row r="756" spans="2:51" s="14" customFormat="1" ht="12">
      <c r="B756" s="199"/>
      <c r="C756" s="200"/>
      <c r="D756" s="190" t="s">
        <v>140</v>
      </c>
      <c r="E756" s="201" t="s">
        <v>19</v>
      </c>
      <c r="F756" s="202" t="s">
        <v>857</v>
      </c>
      <c r="G756" s="200"/>
      <c r="H756" s="203">
        <v>15.538</v>
      </c>
      <c r="I756" s="204"/>
      <c r="J756" s="200"/>
      <c r="K756" s="200"/>
      <c r="L756" s="205"/>
      <c r="M756" s="206"/>
      <c r="N756" s="207"/>
      <c r="O756" s="207"/>
      <c r="P756" s="207"/>
      <c r="Q756" s="207"/>
      <c r="R756" s="207"/>
      <c r="S756" s="207"/>
      <c r="T756" s="208"/>
      <c r="AT756" s="209" t="s">
        <v>140</v>
      </c>
      <c r="AU756" s="209" t="s">
        <v>136</v>
      </c>
      <c r="AV756" s="14" t="s">
        <v>136</v>
      </c>
      <c r="AW756" s="14" t="s">
        <v>32</v>
      </c>
      <c r="AX756" s="14" t="s">
        <v>70</v>
      </c>
      <c r="AY756" s="209" t="s">
        <v>128</v>
      </c>
    </row>
    <row r="757" spans="2:51" s="15" customFormat="1" ht="12">
      <c r="B757" s="210"/>
      <c r="C757" s="211"/>
      <c r="D757" s="190" t="s">
        <v>140</v>
      </c>
      <c r="E757" s="212" t="s">
        <v>19</v>
      </c>
      <c r="F757" s="213" t="s">
        <v>148</v>
      </c>
      <c r="G757" s="211"/>
      <c r="H757" s="214">
        <v>15.538</v>
      </c>
      <c r="I757" s="215"/>
      <c r="J757" s="211"/>
      <c r="K757" s="211"/>
      <c r="L757" s="216"/>
      <c r="M757" s="217"/>
      <c r="N757" s="218"/>
      <c r="O757" s="218"/>
      <c r="P757" s="218"/>
      <c r="Q757" s="218"/>
      <c r="R757" s="218"/>
      <c r="S757" s="218"/>
      <c r="T757" s="219"/>
      <c r="AT757" s="220" t="s">
        <v>140</v>
      </c>
      <c r="AU757" s="220" t="s">
        <v>136</v>
      </c>
      <c r="AV757" s="15" t="s">
        <v>135</v>
      </c>
      <c r="AW757" s="15" t="s">
        <v>32</v>
      </c>
      <c r="AX757" s="15" t="s">
        <v>78</v>
      </c>
      <c r="AY757" s="220" t="s">
        <v>128</v>
      </c>
    </row>
    <row r="758" spans="1:65" s="2" customFormat="1" ht="24.2" customHeight="1">
      <c r="A758" s="35"/>
      <c r="B758" s="36"/>
      <c r="C758" s="170" t="s">
        <v>920</v>
      </c>
      <c r="D758" s="170" t="s">
        <v>130</v>
      </c>
      <c r="E758" s="171" t="s">
        <v>921</v>
      </c>
      <c r="F758" s="172" t="s">
        <v>922</v>
      </c>
      <c r="G758" s="173" t="s">
        <v>236</v>
      </c>
      <c r="H758" s="174">
        <v>46.75</v>
      </c>
      <c r="I758" s="175"/>
      <c r="J758" s="176">
        <f>ROUND(I758*H758,2)</f>
        <v>0</v>
      </c>
      <c r="K758" s="172" t="s">
        <v>134</v>
      </c>
      <c r="L758" s="40"/>
      <c r="M758" s="177" t="s">
        <v>19</v>
      </c>
      <c r="N758" s="178" t="s">
        <v>42</v>
      </c>
      <c r="O758" s="65"/>
      <c r="P758" s="179">
        <f>O758*H758</f>
        <v>0</v>
      </c>
      <c r="Q758" s="179">
        <v>1E-05</v>
      </c>
      <c r="R758" s="179">
        <f>Q758*H758</f>
        <v>0.00046750000000000003</v>
      </c>
      <c r="S758" s="179">
        <v>0</v>
      </c>
      <c r="T758" s="180">
        <f>S758*H758</f>
        <v>0</v>
      </c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R758" s="181" t="s">
        <v>293</v>
      </c>
      <c r="AT758" s="181" t="s">
        <v>130</v>
      </c>
      <c r="AU758" s="181" t="s">
        <v>136</v>
      </c>
      <c r="AY758" s="18" t="s">
        <v>128</v>
      </c>
      <c r="BE758" s="182">
        <f>IF(N758="základní",J758,0)</f>
        <v>0</v>
      </c>
      <c r="BF758" s="182">
        <f>IF(N758="snížená",J758,0)</f>
        <v>0</v>
      </c>
      <c r="BG758" s="182">
        <f>IF(N758="zákl. přenesená",J758,0)</f>
        <v>0</v>
      </c>
      <c r="BH758" s="182">
        <f>IF(N758="sníž. přenesená",J758,0)</f>
        <v>0</v>
      </c>
      <c r="BI758" s="182">
        <f>IF(N758="nulová",J758,0)</f>
        <v>0</v>
      </c>
      <c r="BJ758" s="18" t="s">
        <v>136</v>
      </c>
      <c r="BK758" s="182">
        <f>ROUND(I758*H758,2)</f>
        <v>0</v>
      </c>
      <c r="BL758" s="18" t="s">
        <v>293</v>
      </c>
      <c r="BM758" s="181" t="s">
        <v>923</v>
      </c>
    </row>
    <row r="759" spans="1:47" s="2" customFormat="1" ht="12">
      <c r="A759" s="35"/>
      <c r="B759" s="36"/>
      <c r="C759" s="37"/>
      <c r="D759" s="183" t="s">
        <v>138</v>
      </c>
      <c r="E759" s="37"/>
      <c r="F759" s="184" t="s">
        <v>924</v>
      </c>
      <c r="G759" s="37"/>
      <c r="H759" s="37"/>
      <c r="I759" s="185"/>
      <c r="J759" s="37"/>
      <c r="K759" s="37"/>
      <c r="L759" s="40"/>
      <c r="M759" s="186"/>
      <c r="N759" s="187"/>
      <c r="O759" s="65"/>
      <c r="P759" s="65"/>
      <c r="Q759" s="65"/>
      <c r="R759" s="65"/>
      <c r="S759" s="65"/>
      <c r="T759" s="66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T759" s="18" t="s">
        <v>138</v>
      </c>
      <c r="AU759" s="18" t="s">
        <v>136</v>
      </c>
    </row>
    <row r="760" spans="2:51" s="14" customFormat="1" ht="12">
      <c r="B760" s="199"/>
      <c r="C760" s="200"/>
      <c r="D760" s="190" t="s">
        <v>140</v>
      </c>
      <c r="E760" s="201" t="s">
        <v>19</v>
      </c>
      <c r="F760" s="202" t="s">
        <v>925</v>
      </c>
      <c r="G760" s="200"/>
      <c r="H760" s="203">
        <v>46.75</v>
      </c>
      <c r="I760" s="204"/>
      <c r="J760" s="200"/>
      <c r="K760" s="200"/>
      <c r="L760" s="205"/>
      <c r="M760" s="206"/>
      <c r="N760" s="207"/>
      <c r="O760" s="207"/>
      <c r="P760" s="207"/>
      <c r="Q760" s="207"/>
      <c r="R760" s="207"/>
      <c r="S760" s="207"/>
      <c r="T760" s="208"/>
      <c r="AT760" s="209" t="s">
        <v>140</v>
      </c>
      <c r="AU760" s="209" t="s">
        <v>136</v>
      </c>
      <c r="AV760" s="14" t="s">
        <v>136</v>
      </c>
      <c r="AW760" s="14" t="s">
        <v>32</v>
      </c>
      <c r="AX760" s="14" t="s">
        <v>70</v>
      </c>
      <c r="AY760" s="209" t="s">
        <v>128</v>
      </c>
    </row>
    <row r="761" spans="2:51" s="15" customFormat="1" ht="12">
      <c r="B761" s="210"/>
      <c r="C761" s="211"/>
      <c r="D761" s="190" t="s">
        <v>140</v>
      </c>
      <c r="E761" s="212" t="s">
        <v>19</v>
      </c>
      <c r="F761" s="213" t="s">
        <v>148</v>
      </c>
      <c r="G761" s="211"/>
      <c r="H761" s="214">
        <v>46.75</v>
      </c>
      <c r="I761" s="215"/>
      <c r="J761" s="211"/>
      <c r="K761" s="211"/>
      <c r="L761" s="216"/>
      <c r="M761" s="217"/>
      <c r="N761" s="218"/>
      <c r="O761" s="218"/>
      <c r="P761" s="218"/>
      <c r="Q761" s="218"/>
      <c r="R761" s="218"/>
      <c r="S761" s="218"/>
      <c r="T761" s="219"/>
      <c r="AT761" s="220" t="s">
        <v>140</v>
      </c>
      <c r="AU761" s="220" t="s">
        <v>136</v>
      </c>
      <c r="AV761" s="15" t="s">
        <v>135</v>
      </c>
      <c r="AW761" s="15" t="s">
        <v>32</v>
      </c>
      <c r="AX761" s="15" t="s">
        <v>78</v>
      </c>
      <c r="AY761" s="220" t="s">
        <v>128</v>
      </c>
    </row>
    <row r="762" spans="1:65" s="2" customFormat="1" ht="21.75" customHeight="1">
      <c r="A762" s="35"/>
      <c r="B762" s="36"/>
      <c r="C762" s="221" t="s">
        <v>926</v>
      </c>
      <c r="D762" s="221" t="s">
        <v>195</v>
      </c>
      <c r="E762" s="222" t="s">
        <v>927</v>
      </c>
      <c r="F762" s="223" t="s">
        <v>928</v>
      </c>
      <c r="G762" s="224" t="s">
        <v>133</v>
      </c>
      <c r="H762" s="225">
        <v>0.561</v>
      </c>
      <c r="I762" s="226"/>
      <c r="J762" s="227">
        <f>ROUND(I762*H762,2)</f>
        <v>0</v>
      </c>
      <c r="K762" s="223" t="s">
        <v>134</v>
      </c>
      <c r="L762" s="228"/>
      <c r="M762" s="229" t="s">
        <v>19</v>
      </c>
      <c r="N762" s="230" t="s">
        <v>42</v>
      </c>
      <c r="O762" s="65"/>
      <c r="P762" s="179">
        <f>O762*H762</f>
        <v>0</v>
      </c>
      <c r="Q762" s="179">
        <v>0.55</v>
      </c>
      <c r="R762" s="179">
        <f>Q762*H762</f>
        <v>0.30855000000000005</v>
      </c>
      <c r="S762" s="179">
        <v>0</v>
      </c>
      <c r="T762" s="180">
        <f>S762*H762</f>
        <v>0</v>
      </c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R762" s="181" t="s">
        <v>399</v>
      </c>
      <c r="AT762" s="181" t="s">
        <v>195</v>
      </c>
      <c r="AU762" s="181" t="s">
        <v>136</v>
      </c>
      <c r="AY762" s="18" t="s">
        <v>128</v>
      </c>
      <c r="BE762" s="182">
        <f>IF(N762="základní",J762,0)</f>
        <v>0</v>
      </c>
      <c r="BF762" s="182">
        <f>IF(N762="snížená",J762,0)</f>
        <v>0</v>
      </c>
      <c r="BG762" s="182">
        <f>IF(N762="zákl. přenesená",J762,0)</f>
        <v>0</v>
      </c>
      <c r="BH762" s="182">
        <f>IF(N762="sníž. přenesená",J762,0)</f>
        <v>0</v>
      </c>
      <c r="BI762" s="182">
        <f>IF(N762="nulová",J762,0)</f>
        <v>0</v>
      </c>
      <c r="BJ762" s="18" t="s">
        <v>136</v>
      </c>
      <c r="BK762" s="182">
        <f>ROUND(I762*H762,2)</f>
        <v>0</v>
      </c>
      <c r="BL762" s="18" t="s">
        <v>293</v>
      </c>
      <c r="BM762" s="181" t="s">
        <v>929</v>
      </c>
    </row>
    <row r="763" spans="2:51" s="14" customFormat="1" ht="12">
      <c r="B763" s="199"/>
      <c r="C763" s="200"/>
      <c r="D763" s="190" t="s">
        <v>140</v>
      </c>
      <c r="E763" s="201" t="s">
        <v>19</v>
      </c>
      <c r="F763" s="202" t="s">
        <v>930</v>
      </c>
      <c r="G763" s="200"/>
      <c r="H763" s="203">
        <v>0.561</v>
      </c>
      <c r="I763" s="204"/>
      <c r="J763" s="200"/>
      <c r="K763" s="200"/>
      <c r="L763" s="205"/>
      <c r="M763" s="206"/>
      <c r="N763" s="207"/>
      <c r="O763" s="207"/>
      <c r="P763" s="207"/>
      <c r="Q763" s="207"/>
      <c r="R763" s="207"/>
      <c r="S763" s="207"/>
      <c r="T763" s="208"/>
      <c r="AT763" s="209" t="s">
        <v>140</v>
      </c>
      <c r="AU763" s="209" t="s">
        <v>136</v>
      </c>
      <c r="AV763" s="14" t="s">
        <v>136</v>
      </c>
      <c r="AW763" s="14" t="s">
        <v>32</v>
      </c>
      <c r="AX763" s="14" t="s">
        <v>70</v>
      </c>
      <c r="AY763" s="209" t="s">
        <v>128</v>
      </c>
    </row>
    <row r="764" spans="2:51" s="15" customFormat="1" ht="12">
      <c r="B764" s="210"/>
      <c r="C764" s="211"/>
      <c r="D764" s="190" t="s">
        <v>140</v>
      </c>
      <c r="E764" s="212" t="s">
        <v>19</v>
      </c>
      <c r="F764" s="213" t="s">
        <v>148</v>
      </c>
      <c r="G764" s="211"/>
      <c r="H764" s="214">
        <v>0.561</v>
      </c>
      <c r="I764" s="215"/>
      <c r="J764" s="211"/>
      <c r="K764" s="211"/>
      <c r="L764" s="216"/>
      <c r="M764" s="217"/>
      <c r="N764" s="218"/>
      <c r="O764" s="218"/>
      <c r="P764" s="218"/>
      <c r="Q764" s="218"/>
      <c r="R764" s="218"/>
      <c r="S764" s="218"/>
      <c r="T764" s="219"/>
      <c r="AT764" s="220" t="s">
        <v>140</v>
      </c>
      <c r="AU764" s="220" t="s">
        <v>136</v>
      </c>
      <c r="AV764" s="15" t="s">
        <v>135</v>
      </c>
      <c r="AW764" s="15" t="s">
        <v>32</v>
      </c>
      <c r="AX764" s="15" t="s">
        <v>78</v>
      </c>
      <c r="AY764" s="220" t="s">
        <v>128</v>
      </c>
    </row>
    <row r="765" spans="1:65" s="2" customFormat="1" ht="24.2" customHeight="1">
      <c r="A765" s="35"/>
      <c r="B765" s="36"/>
      <c r="C765" s="170" t="s">
        <v>931</v>
      </c>
      <c r="D765" s="170" t="s">
        <v>130</v>
      </c>
      <c r="E765" s="171" t="s">
        <v>932</v>
      </c>
      <c r="F765" s="172" t="s">
        <v>933</v>
      </c>
      <c r="G765" s="173" t="s">
        <v>218</v>
      </c>
      <c r="H765" s="174">
        <v>15.538</v>
      </c>
      <c r="I765" s="175"/>
      <c r="J765" s="176">
        <f>ROUND(I765*H765,2)</f>
        <v>0</v>
      </c>
      <c r="K765" s="172" t="s">
        <v>134</v>
      </c>
      <c r="L765" s="40"/>
      <c r="M765" s="177" t="s">
        <v>19</v>
      </c>
      <c r="N765" s="178" t="s">
        <v>42</v>
      </c>
      <c r="O765" s="65"/>
      <c r="P765" s="179">
        <f>O765*H765</f>
        <v>0</v>
      </c>
      <c r="Q765" s="179">
        <v>0.00018</v>
      </c>
      <c r="R765" s="179">
        <f>Q765*H765</f>
        <v>0.00279684</v>
      </c>
      <c r="S765" s="179">
        <v>0</v>
      </c>
      <c r="T765" s="180">
        <f>S765*H765</f>
        <v>0</v>
      </c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R765" s="181" t="s">
        <v>293</v>
      </c>
      <c r="AT765" s="181" t="s">
        <v>130</v>
      </c>
      <c r="AU765" s="181" t="s">
        <v>136</v>
      </c>
      <c r="AY765" s="18" t="s">
        <v>128</v>
      </c>
      <c r="BE765" s="182">
        <f>IF(N765="základní",J765,0)</f>
        <v>0</v>
      </c>
      <c r="BF765" s="182">
        <f>IF(N765="snížená",J765,0)</f>
        <v>0</v>
      </c>
      <c r="BG765" s="182">
        <f>IF(N765="zákl. přenesená",J765,0)</f>
        <v>0</v>
      </c>
      <c r="BH765" s="182">
        <f>IF(N765="sníž. přenesená",J765,0)</f>
        <v>0</v>
      </c>
      <c r="BI765" s="182">
        <f>IF(N765="nulová",J765,0)</f>
        <v>0</v>
      </c>
      <c r="BJ765" s="18" t="s">
        <v>136</v>
      </c>
      <c r="BK765" s="182">
        <f>ROUND(I765*H765,2)</f>
        <v>0</v>
      </c>
      <c r="BL765" s="18" t="s">
        <v>293</v>
      </c>
      <c r="BM765" s="181" t="s">
        <v>934</v>
      </c>
    </row>
    <row r="766" spans="1:47" s="2" customFormat="1" ht="12">
      <c r="A766" s="35"/>
      <c r="B766" s="36"/>
      <c r="C766" s="37"/>
      <c r="D766" s="183" t="s">
        <v>138</v>
      </c>
      <c r="E766" s="37"/>
      <c r="F766" s="184" t="s">
        <v>935</v>
      </c>
      <c r="G766" s="37"/>
      <c r="H766" s="37"/>
      <c r="I766" s="185"/>
      <c r="J766" s="37"/>
      <c r="K766" s="37"/>
      <c r="L766" s="40"/>
      <c r="M766" s="186"/>
      <c r="N766" s="187"/>
      <c r="O766" s="65"/>
      <c r="P766" s="65"/>
      <c r="Q766" s="65"/>
      <c r="R766" s="65"/>
      <c r="S766" s="65"/>
      <c r="T766" s="66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T766" s="18" t="s">
        <v>138</v>
      </c>
      <c r="AU766" s="18" t="s">
        <v>136</v>
      </c>
    </row>
    <row r="767" spans="1:65" s="2" customFormat="1" ht="44.25" customHeight="1">
      <c r="A767" s="35"/>
      <c r="B767" s="36"/>
      <c r="C767" s="170" t="s">
        <v>936</v>
      </c>
      <c r="D767" s="170" t="s">
        <v>130</v>
      </c>
      <c r="E767" s="171" t="s">
        <v>937</v>
      </c>
      <c r="F767" s="172" t="s">
        <v>938</v>
      </c>
      <c r="G767" s="173" t="s">
        <v>826</v>
      </c>
      <c r="H767" s="243"/>
      <c r="I767" s="175"/>
      <c r="J767" s="176">
        <f>ROUND(I767*H767,2)</f>
        <v>0</v>
      </c>
      <c r="K767" s="172" t="s">
        <v>134</v>
      </c>
      <c r="L767" s="40"/>
      <c r="M767" s="177" t="s">
        <v>19</v>
      </c>
      <c r="N767" s="178" t="s">
        <v>42</v>
      </c>
      <c r="O767" s="65"/>
      <c r="P767" s="179">
        <f>O767*H767</f>
        <v>0</v>
      </c>
      <c r="Q767" s="179">
        <v>0</v>
      </c>
      <c r="R767" s="179">
        <f>Q767*H767</f>
        <v>0</v>
      </c>
      <c r="S767" s="179">
        <v>0</v>
      </c>
      <c r="T767" s="180">
        <f>S767*H767</f>
        <v>0</v>
      </c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R767" s="181" t="s">
        <v>293</v>
      </c>
      <c r="AT767" s="181" t="s">
        <v>130</v>
      </c>
      <c r="AU767" s="181" t="s">
        <v>136</v>
      </c>
      <c r="AY767" s="18" t="s">
        <v>128</v>
      </c>
      <c r="BE767" s="182">
        <f>IF(N767="základní",J767,0)</f>
        <v>0</v>
      </c>
      <c r="BF767" s="182">
        <f>IF(N767="snížená",J767,0)</f>
        <v>0</v>
      </c>
      <c r="BG767" s="182">
        <f>IF(N767="zákl. přenesená",J767,0)</f>
        <v>0</v>
      </c>
      <c r="BH767" s="182">
        <f>IF(N767="sníž. přenesená",J767,0)</f>
        <v>0</v>
      </c>
      <c r="BI767" s="182">
        <f>IF(N767="nulová",J767,0)</f>
        <v>0</v>
      </c>
      <c r="BJ767" s="18" t="s">
        <v>136</v>
      </c>
      <c r="BK767" s="182">
        <f>ROUND(I767*H767,2)</f>
        <v>0</v>
      </c>
      <c r="BL767" s="18" t="s">
        <v>293</v>
      </c>
      <c r="BM767" s="181" t="s">
        <v>939</v>
      </c>
    </row>
    <row r="768" spans="1:47" s="2" customFormat="1" ht="12">
      <c r="A768" s="35"/>
      <c r="B768" s="36"/>
      <c r="C768" s="37"/>
      <c r="D768" s="183" t="s">
        <v>138</v>
      </c>
      <c r="E768" s="37"/>
      <c r="F768" s="184" t="s">
        <v>940</v>
      </c>
      <c r="G768" s="37"/>
      <c r="H768" s="37"/>
      <c r="I768" s="185"/>
      <c r="J768" s="37"/>
      <c r="K768" s="37"/>
      <c r="L768" s="40"/>
      <c r="M768" s="186"/>
      <c r="N768" s="187"/>
      <c r="O768" s="65"/>
      <c r="P768" s="65"/>
      <c r="Q768" s="65"/>
      <c r="R768" s="65"/>
      <c r="S768" s="65"/>
      <c r="T768" s="66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T768" s="18" t="s">
        <v>138</v>
      </c>
      <c r="AU768" s="18" t="s">
        <v>136</v>
      </c>
    </row>
    <row r="769" spans="2:63" s="12" customFormat="1" ht="22.9" customHeight="1">
      <c r="B769" s="154"/>
      <c r="C769" s="155"/>
      <c r="D769" s="156" t="s">
        <v>69</v>
      </c>
      <c r="E769" s="168" t="s">
        <v>941</v>
      </c>
      <c r="F769" s="168" t="s">
        <v>942</v>
      </c>
      <c r="G769" s="155"/>
      <c r="H769" s="155"/>
      <c r="I769" s="158"/>
      <c r="J769" s="169">
        <f>BK769</f>
        <v>0</v>
      </c>
      <c r="K769" s="155"/>
      <c r="L769" s="160"/>
      <c r="M769" s="161"/>
      <c r="N769" s="162"/>
      <c r="O769" s="162"/>
      <c r="P769" s="163">
        <f>SUM(P770:P840)</f>
        <v>0</v>
      </c>
      <c r="Q769" s="162"/>
      <c r="R769" s="163">
        <f>SUM(R770:R840)</f>
        <v>0.42139850000000006</v>
      </c>
      <c r="S769" s="162"/>
      <c r="T769" s="164">
        <f>SUM(T770:T840)</f>
        <v>0.4073851</v>
      </c>
      <c r="AR769" s="165" t="s">
        <v>136</v>
      </c>
      <c r="AT769" s="166" t="s">
        <v>69</v>
      </c>
      <c r="AU769" s="166" t="s">
        <v>78</v>
      </c>
      <c r="AY769" s="165" t="s">
        <v>128</v>
      </c>
      <c r="BK769" s="167">
        <f>SUM(BK770:BK840)</f>
        <v>0</v>
      </c>
    </row>
    <row r="770" spans="1:65" s="2" customFormat="1" ht="24.2" customHeight="1">
      <c r="A770" s="35"/>
      <c r="B770" s="36"/>
      <c r="C770" s="170" t="s">
        <v>943</v>
      </c>
      <c r="D770" s="170" t="s">
        <v>130</v>
      </c>
      <c r="E770" s="171" t="s">
        <v>944</v>
      </c>
      <c r="F770" s="172" t="s">
        <v>945</v>
      </c>
      <c r="G770" s="173" t="s">
        <v>218</v>
      </c>
      <c r="H770" s="174">
        <v>2.36</v>
      </c>
      <c r="I770" s="175"/>
      <c r="J770" s="176">
        <f>ROUND(I770*H770,2)</f>
        <v>0</v>
      </c>
      <c r="K770" s="172" t="s">
        <v>134</v>
      </c>
      <c r="L770" s="40"/>
      <c r="M770" s="177" t="s">
        <v>19</v>
      </c>
      <c r="N770" s="178" t="s">
        <v>42</v>
      </c>
      <c r="O770" s="65"/>
      <c r="P770" s="179">
        <f>O770*H770</f>
        <v>0</v>
      </c>
      <c r="Q770" s="179">
        <v>0</v>
      </c>
      <c r="R770" s="179">
        <f>Q770*H770</f>
        <v>0</v>
      </c>
      <c r="S770" s="179">
        <v>0.00594</v>
      </c>
      <c r="T770" s="180">
        <f>S770*H770</f>
        <v>0.014018399999999999</v>
      </c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R770" s="181" t="s">
        <v>293</v>
      </c>
      <c r="AT770" s="181" t="s">
        <v>130</v>
      </c>
      <c r="AU770" s="181" t="s">
        <v>136</v>
      </c>
      <c r="AY770" s="18" t="s">
        <v>128</v>
      </c>
      <c r="BE770" s="182">
        <f>IF(N770="základní",J770,0)</f>
        <v>0</v>
      </c>
      <c r="BF770" s="182">
        <f>IF(N770="snížená",J770,0)</f>
        <v>0</v>
      </c>
      <c r="BG770" s="182">
        <f>IF(N770="zákl. přenesená",J770,0)</f>
        <v>0</v>
      </c>
      <c r="BH770" s="182">
        <f>IF(N770="sníž. přenesená",J770,0)</f>
        <v>0</v>
      </c>
      <c r="BI770" s="182">
        <f>IF(N770="nulová",J770,0)</f>
        <v>0</v>
      </c>
      <c r="BJ770" s="18" t="s">
        <v>136</v>
      </c>
      <c r="BK770" s="182">
        <f>ROUND(I770*H770,2)</f>
        <v>0</v>
      </c>
      <c r="BL770" s="18" t="s">
        <v>293</v>
      </c>
      <c r="BM770" s="181" t="s">
        <v>946</v>
      </c>
    </row>
    <row r="771" spans="1:47" s="2" customFormat="1" ht="12">
      <c r="A771" s="35"/>
      <c r="B771" s="36"/>
      <c r="C771" s="37"/>
      <c r="D771" s="183" t="s">
        <v>138</v>
      </c>
      <c r="E771" s="37"/>
      <c r="F771" s="184" t="s">
        <v>947</v>
      </c>
      <c r="G771" s="37"/>
      <c r="H771" s="37"/>
      <c r="I771" s="185"/>
      <c r="J771" s="37"/>
      <c r="K771" s="37"/>
      <c r="L771" s="40"/>
      <c r="M771" s="186"/>
      <c r="N771" s="187"/>
      <c r="O771" s="65"/>
      <c r="P771" s="65"/>
      <c r="Q771" s="65"/>
      <c r="R771" s="65"/>
      <c r="S771" s="65"/>
      <c r="T771" s="66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T771" s="18" t="s">
        <v>138</v>
      </c>
      <c r="AU771" s="18" t="s">
        <v>136</v>
      </c>
    </row>
    <row r="772" spans="2:51" s="14" customFormat="1" ht="12">
      <c r="B772" s="199"/>
      <c r="C772" s="200"/>
      <c r="D772" s="190" t="s">
        <v>140</v>
      </c>
      <c r="E772" s="201" t="s">
        <v>19</v>
      </c>
      <c r="F772" s="202" t="s">
        <v>948</v>
      </c>
      <c r="G772" s="200"/>
      <c r="H772" s="203">
        <v>2.36</v>
      </c>
      <c r="I772" s="204"/>
      <c r="J772" s="200"/>
      <c r="K772" s="200"/>
      <c r="L772" s="205"/>
      <c r="M772" s="206"/>
      <c r="N772" s="207"/>
      <c r="O772" s="207"/>
      <c r="P772" s="207"/>
      <c r="Q772" s="207"/>
      <c r="R772" s="207"/>
      <c r="S772" s="207"/>
      <c r="T772" s="208"/>
      <c r="AT772" s="209" t="s">
        <v>140</v>
      </c>
      <c r="AU772" s="209" t="s">
        <v>136</v>
      </c>
      <c r="AV772" s="14" t="s">
        <v>136</v>
      </c>
      <c r="AW772" s="14" t="s">
        <v>32</v>
      </c>
      <c r="AX772" s="14" t="s">
        <v>70</v>
      </c>
      <c r="AY772" s="209" t="s">
        <v>128</v>
      </c>
    </row>
    <row r="773" spans="2:51" s="15" customFormat="1" ht="12">
      <c r="B773" s="210"/>
      <c r="C773" s="211"/>
      <c r="D773" s="190" t="s">
        <v>140</v>
      </c>
      <c r="E773" s="212" t="s">
        <v>19</v>
      </c>
      <c r="F773" s="213" t="s">
        <v>148</v>
      </c>
      <c r="G773" s="211"/>
      <c r="H773" s="214">
        <v>2.36</v>
      </c>
      <c r="I773" s="215"/>
      <c r="J773" s="211"/>
      <c r="K773" s="211"/>
      <c r="L773" s="216"/>
      <c r="M773" s="217"/>
      <c r="N773" s="218"/>
      <c r="O773" s="218"/>
      <c r="P773" s="218"/>
      <c r="Q773" s="218"/>
      <c r="R773" s="218"/>
      <c r="S773" s="218"/>
      <c r="T773" s="219"/>
      <c r="AT773" s="220" t="s">
        <v>140</v>
      </c>
      <c r="AU773" s="220" t="s">
        <v>136</v>
      </c>
      <c r="AV773" s="15" t="s">
        <v>135</v>
      </c>
      <c r="AW773" s="15" t="s">
        <v>32</v>
      </c>
      <c r="AX773" s="15" t="s">
        <v>78</v>
      </c>
      <c r="AY773" s="220" t="s">
        <v>128</v>
      </c>
    </row>
    <row r="774" spans="1:65" s="2" customFormat="1" ht="24.2" customHeight="1">
      <c r="A774" s="35"/>
      <c r="B774" s="36"/>
      <c r="C774" s="170" t="s">
        <v>949</v>
      </c>
      <c r="D774" s="170" t="s">
        <v>130</v>
      </c>
      <c r="E774" s="171" t="s">
        <v>950</v>
      </c>
      <c r="F774" s="172" t="s">
        <v>951</v>
      </c>
      <c r="G774" s="173" t="s">
        <v>236</v>
      </c>
      <c r="H774" s="174">
        <v>12.75</v>
      </c>
      <c r="I774" s="175"/>
      <c r="J774" s="176">
        <f>ROUND(I774*H774,2)</f>
        <v>0</v>
      </c>
      <c r="K774" s="172" t="s">
        <v>134</v>
      </c>
      <c r="L774" s="40"/>
      <c r="M774" s="177" t="s">
        <v>19</v>
      </c>
      <c r="N774" s="178" t="s">
        <v>42</v>
      </c>
      <c r="O774" s="65"/>
      <c r="P774" s="179">
        <f>O774*H774</f>
        <v>0</v>
      </c>
      <c r="Q774" s="179">
        <v>0</v>
      </c>
      <c r="R774" s="179">
        <f>Q774*H774</f>
        <v>0</v>
      </c>
      <c r="S774" s="179">
        <v>0.00191</v>
      </c>
      <c r="T774" s="180">
        <f>S774*H774</f>
        <v>0.0243525</v>
      </c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R774" s="181" t="s">
        <v>293</v>
      </c>
      <c r="AT774" s="181" t="s">
        <v>130</v>
      </c>
      <c r="AU774" s="181" t="s">
        <v>136</v>
      </c>
      <c r="AY774" s="18" t="s">
        <v>128</v>
      </c>
      <c r="BE774" s="182">
        <f>IF(N774="základní",J774,0)</f>
        <v>0</v>
      </c>
      <c r="BF774" s="182">
        <f>IF(N774="snížená",J774,0)</f>
        <v>0</v>
      </c>
      <c r="BG774" s="182">
        <f>IF(N774="zákl. přenesená",J774,0)</f>
        <v>0</v>
      </c>
      <c r="BH774" s="182">
        <f>IF(N774="sníž. přenesená",J774,0)</f>
        <v>0</v>
      </c>
      <c r="BI774" s="182">
        <f>IF(N774="nulová",J774,0)</f>
        <v>0</v>
      </c>
      <c r="BJ774" s="18" t="s">
        <v>136</v>
      </c>
      <c r="BK774" s="182">
        <f>ROUND(I774*H774,2)</f>
        <v>0</v>
      </c>
      <c r="BL774" s="18" t="s">
        <v>293</v>
      </c>
      <c r="BM774" s="181" t="s">
        <v>952</v>
      </c>
    </row>
    <row r="775" spans="1:47" s="2" customFormat="1" ht="12">
      <c r="A775" s="35"/>
      <c r="B775" s="36"/>
      <c r="C775" s="37"/>
      <c r="D775" s="183" t="s">
        <v>138</v>
      </c>
      <c r="E775" s="37"/>
      <c r="F775" s="184" t="s">
        <v>953</v>
      </c>
      <c r="G775" s="37"/>
      <c r="H775" s="37"/>
      <c r="I775" s="185"/>
      <c r="J775" s="37"/>
      <c r="K775" s="37"/>
      <c r="L775" s="40"/>
      <c r="M775" s="186"/>
      <c r="N775" s="187"/>
      <c r="O775" s="65"/>
      <c r="P775" s="65"/>
      <c r="Q775" s="65"/>
      <c r="R775" s="65"/>
      <c r="S775" s="65"/>
      <c r="T775" s="66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T775" s="18" t="s">
        <v>138</v>
      </c>
      <c r="AU775" s="18" t="s">
        <v>136</v>
      </c>
    </row>
    <row r="776" spans="1:65" s="2" customFormat="1" ht="24.2" customHeight="1">
      <c r="A776" s="35"/>
      <c r="B776" s="36"/>
      <c r="C776" s="170" t="s">
        <v>954</v>
      </c>
      <c r="D776" s="170" t="s">
        <v>130</v>
      </c>
      <c r="E776" s="171" t="s">
        <v>955</v>
      </c>
      <c r="F776" s="172" t="s">
        <v>956</v>
      </c>
      <c r="G776" s="173" t="s">
        <v>236</v>
      </c>
      <c r="H776" s="174">
        <v>37.31</v>
      </c>
      <c r="I776" s="175"/>
      <c r="J776" s="176">
        <f>ROUND(I776*H776,2)</f>
        <v>0</v>
      </c>
      <c r="K776" s="172" t="s">
        <v>134</v>
      </c>
      <c r="L776" s="40"/>
      <c r="M776" s="177" t="s">
        <v>19</v>
      </c>
      <c r="N776" s="178" t="s">
        <v>42</v>
      </c>
      <c r="O776" s="65"/>
      <c r="P776" s="179">
        <f>O776*H776</f>
        <v>0</v>
      </c>
      <c r="Q776" s="179">
        <v>0</v>
      </c>
      <c r="R776" s="179">
        <f>Q776*H776</f>
        <v>0</v>
      </c>
      <c r="S776" s="179">
        <v>0.00167</v>
      </c>
      <c r="T776" s="180">
        <f>S776*H776</f>
        <v>0.06230770000000001</v>
      </c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R776" s="181" t="s">
        <v>293</v>
      </c>
      <c r="AT776" s="181" t="s">
        <v>130</v>
      </c>
      <c r="AU776" s="181" t="s">
        <v>136</v>
      </c>
      <c r="AY776" s="18" t="s">
        <v>128</v>
      </c>
      <c r="BE776" s="182">
        <f>IF(N776="základní",J776,0)</f>
        <v>0</v>
      </c>
      <c r="BF776" s="182">
        <f>IF(N776="snížená",J776,0)</f>
        <v>0</v>
      </c>
      <c r="BG776" s="182">
        <f>IF(N776="zákl. přenesená",J776,0)</f>
        <v>0</v>
      </c>
      <c r="BH776" s="182">
        <f>IF(N776="sníž. přenesená",J776,0)</f>
        <v>0</v>
      </c>
      <c r="BI776" s="182">
        <f>IF(N776="nulová",J776,0)</f>
        <v>0</v>
      </c>
      <c r="BJ776" s="18" t="s">
        <v>136</v>
      </c>
      <c r="BK776" s="182">
        <f>ROUND(I776*H776,2)</f>
        <v>0</v>
      </c>
      <c r="BL776" s="18" t="s">
        <v>293</v>
      </c>
      <c r="BM776" s="181" t="s">
        <v>957</v>
      </c>
    </row>
    <row r="777" spans="1:47" s="2" customFormat="1" ht="12">
      <c r="A777" s="35"/>
      <c r="B777" s="36"/>
      <c r="C777" s="37"/>
      <c r="D777" s="183" t="s">
        <v>138</v>
      </c>
      <c r="E777" s="37"/>
      <c r="F777" s="184" t="s">
        <v>958</v>
      </c>
      <c r="G777" s="37"/>
      <c r="H777" s="37"/>
      <c r="I777" s="185"/>
      <c r="J777" s="37"/>
      <c r="K777" s="37"/>
      <c r="L777" s="40"/>
      <c r="M777" s="186"/>
      <c r="N777" s="187"/>
      <c r="O777" s="65"/>
      <c r="P777" s="65"/>
      <c r="Q777" s="65"/>
      <c r="R777" s="65"/>
      <c r="S777" s="65"/>
      <c r="T777" s="66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T777" s="18" t="s">
        <v>138</v>
      </c>
      <c r="AU777" s="18" t="s">
        <v>136</v>
      </c>
    </row>
    <row r="778" spans="2:51" s="14" customFormat="1" ht="12">
      <c r="B778" s="199"/>
      <c r="C778" s="200"/>
      <c r="D778" s="190" t="s">
        <v>140</v>
      </c>
      <c r="E778" s="201" t="s">
        <v>19</v>
      </c>
      <c r="F778" s="202" t="s">
        <v>959</v>
      </c>
      <c r="G778" s="200"/>
      <c r="H778" s="203">
        <v>37.31</v>
      </c>
      <c r="I778" s="204"/>
      <c r="J778" s="200"/>
      <c r="K778" s="200"/>
      <c r="L778" s="205"/>
      <c r="M778" s="206"/>
      <c r="N778" s="207"/>
      <c r="O778" s="207"/>
      <c r="P778" s="207"/>
      <c r="Q778" s="207"/>
      <c r="R778" s="207"/>
      <c r="S778" s="207"/>
      <c r="T778" s="208"/>
      <c r="AT778" s="209" t="s">
        <v>140</v>
      </c>
      <c r="AU778" s="209" t="s">
        <v>136</v>
      </c>
      <c r="AV778" s="14" t="s">
        <v>136</v>
      </c>
      <c r="AW778" s="14" t="s">
        <v>32</v>
      </c>
      <c r="AX778" s="14" t="s">
        <v>70</v>
      </c>
      <c r="AY778" s="209" t="s">
        <v>128</v>
      </c>
    </row>
    <row r="779" spans="2:51" s="15" customFormat="1" ht="12">
      <c r="B779" s="210"/>
      <c r="C779" s="211"/>
      <c r="D779" s="190" t="s">
        <v>140</v>
      </c>
      <c r="E779" s="212" t="s">
        <v>19</v>
      </c>
      <c r="F779" s="213" t="s">
        <v>148</v>
      </c>
      <c r="G779" s="211"/>
      <c r="H779" s="214">
        <v>37.31</v>
      </c>
      <c r="I779" s="215"/>
      <c r="J779" s="211"/>
      <c r="K779" s="211"/>
      <c r="L779" s="216"/>
      <c r="M779" s="217"/>
      <c r="N779" s="218"/>
      <c r="O779" s="218"/>
      <c r="P779" s="218"/>
      <c r="Q779" s="218"/>
      <c r="R779" s="218"/>
      <c r="S779" s="218"/>
      <c r="T779" s="219"/>
      <c r="AT779" s="220" t="s">
        <v>140</v>
      </c>
      <c r="AU779" s="220" t="s">
        <v>136</v>
      </c>
      <c r="AV779" s="15" t="s">
        <v>135</v>
      </c>
      <c r="AW779" s="15" t="s">
        <v>32</v>
      </c>
      <c r="AX779" s="15" t="s">
        <v>78</v>
      </c>
      <c r="AY779" s="220" t="s">
        <v>128</v>
      </c>
    </row>
    <row r="780" spans="1:65" s="2" customFormat="1" ht="21.75" customHeight="1">
      <c r="A780" s="35"/>
      <c r="B780" s="36"/>
      <c r="C780" s="170" t="s">
        <v>960</v>
      </c>
      <c r="D780" s="170" t="s">
        <v>130</v>
      </c>
      <c r="E780" s="171" t="s">
        <v>961</v>
      </c>
      <c r="F780" s="172" t="s">
        <v>962</v>
      </c>
      <c r="G780" s="173" t="s">
        <v>236</v>
      </c>
      <c r="H780" s="174">
        <v>12.75</v>
      </c>
      <c r="I780" s="175"/>
      <c r="J780" s="176">
        <f>ROUND(I780*H780,2)</f>
        <v>0</v>
      </c>
      <c r="K780" s="172" t="s">
        <v>134</v>
      </c>
      <c r="L780" s="40"/>
      <c r="M780" s="177" t="s">
        <v>19</v>
      </c>
      <c r="N780" s="178" t="s">
        <v>42</v>
      </c>
      <c r="O780" s="65"/>
      <c r="P780" s="179">
        <f>O780*H780</f>
        <v>0</v>
      </c>
      <c r="Q780" s="179">
        <v>0</v>
      </c>
      <c r="R780" s="179">
        <f>Q780*H780</f>
        <v>0</v>
      </c>
      <c r="S780" s="179">
        <v>0.00175</v>
      </c>
      <c r="T780" s="180">
        <f>S780*H780</f>
        <v>0.0223125</v>
      </c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R780" s="181" t="s">
        <v>293</v>
      </c>
      <c r="AT780" s="181" t="s">
        <v>130</v>
      </c>
      <c r="AU780" s="181" t="s">
        <v>136</v>
      </c>
      <c r="AY780" s="18" t="s">
        <v>128</v>
      </c>
      <c r="BE780" s="182">
        <f>IF(N780="základní",J780,0)</f>
        <v>0</v>
      </c>
      <c r="BF780" s="182">
        <f>IF(N780="snížená",J780,0)</f>
        <v>0</v>
      </c>
      <c r="BG780" s="182">
        <f>IF(N780="zákl. přenesená",J780,0)</f>
        <v>0</v>
      </c>
      <c r="BH780" s="182">
        <f>IF(N780="sníž. přenesená",J780,0)</f>
        <v>0</v>
      </c>
      <c r="BI780" s="182">
        <f>IF(N780="nulová",J780,0)</f>
        <v>0</v>
      </c>
      <c r="BJ780" s="18" t="s">
        <v>136</v>
      </c>
      <c r="BK780" s="182">
        <f>ROUND(I780*H780,2)</f>
        <v>0</v>
      </c>
      <c r="BL780" s="18" t="s">
        <v>293</v>
      </c>
      <c r="BM780" s="181" t="s">
        <v>963</v>
      </c>
    </row>
    <row r="781" spans="1:47" s="2" customFormat="1" ht="12">
      <c r="A781" s="35"/>
      <c r="B781" s="36"/>
      <c r="C781" s="37"/>
      <c r="D781" s="183" t="s">
        <v>138</v>
      </c>
      <c r="E781" s="37"/>
      <c r="F781" s="184" t="s">
        <v>964</v>
      </c>
      <c r="G781" s="37"/>
      <c r="H781" s="37"/>
      <c r="I781" s="185"/>
      <c r="J781" s="37"/>
      <c r="K781" s="37"/>
      <c r="L781" s="40"/>
      <c r="M781" s="186"/>
      <c r="N781" s="187"/>
      <c r="O781" s="65"/>
      <c r="P781" s="65"/>
      <c r="Q781" s="65"/>
      <c r="R781" s="65"/>
      <c r="S781" s="65"/>
      <c r="T781" s="66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T781" s="18" t="s">
        <v>138</v>
      </c>
      <c r="AU781" s="18" t="s">
        <v>136</v>
      </c>
    </row>
    <row r="782" spans="1:65" s="2" customFormat="1" ht="24.2" customHeight="1">
      <c r="A782" s="35"/>
      <c r="B782" s="36"/>
      <c r="C782" s="170" t="s">
        <v>965</v>
      </c>
      <c r="D782" s="170" t="s">
        <v>130</v>
      </c>
      <c r="E782" s="171" t="s">
        <v>966</v>
      </c>
      <c r="F782" s="172" t="s">
        <v>967</v>
      </c>
      <c r="G782" s="173" t="s">
        <v>236</v>
      </c>
      <c r="H782" s="174">
        <v>70.74</v>
      </c>
      <c r="I782" s="175"/>
      <c r="J782" s="176">
        <f>ROUND(I782*H782,2)</f>
        <v>0</v>
      </c>
      <c r="K782" s="172" t="s">
        <v>134</v>
      </c>
      <c r="L782" s="40"/>
      <c r="M782" s="177" t="s">
        <v>19</v>
      </c>
      <c r="N782" s="178" t="s">
        <v>42</v>
      </c>
      <c r="O782" s="65"/>
      <c r="P782" s="179">
        <f>O782*H782</f>
        <v>0</v>
      </c>
      <c r="Q782" s="179">
        <v>0</v>
      </c>
      <c r="R782" s="179">
        <f>Q782*H782</f>
        <v>0</v>
      </c>
      <c r="S782" s="179">
        <v>0.0026</v>
      </c>
      <c r="T782" s="180">
        <f>S782*H782</f>
        <v>0.18392399999999998</v>
      </c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R782" s="181" t="s">
        <v>293</v>
      </c>
      <c r="AT782" s="181" t="s">
        <v>130</v>
      </c>
      <c r="AU782" s="181" t="s">
        <v>136</v>
      </c>
      <c r="AY782" s="18" t="s">
        <v>128</v>
      </c>
      <c r="BE782" s="182">
        <f>IF(N782="základní",J782,0)</f>
        <v>0</v>
      </c>
      <c r="BF782" s="182">
        <f>IF(N782="snížená",J782,0)</f>
        <v>0</v>
      </c>
      <c r="BG782" s="182">
        <f>IF(N782="zákl. přenesená",J782,0)</f>
        <v>0</v>
      </c>
      <c r="BH782" s="182">
        <f>IF(N782="sníž. přenesená",J782,0)</f>
        <v>0</v>
      </c>
      <c r="BI782" s="182">
        <f>IF(N782="nulová",J782,0)</f>
        <v>0</v>
      </c>
      <c r="BJ782" s="18" t="s">
        <v>136</v>
      </c>
      <c r="BK782" s="182">
        <f>ROUND(I782*H782,2)</f>
        <v>0</v>
      </c>
      <c r="BL782" s="18" t="s">
        <v>293</v>
      </c>
      <c r="BM782" s="181" t="s">
        <v>968</v>
      </c>
    </row>
    <row r="783" spans="1:47" s="2" customFormat="1" ht="12">
      <c r="A783" s="35"/>
      <c r="B783" s="36"/>
      <c r="C783" s="37"/>
      <c r="D783" s="183" t="s">
        <v>138</v>
      </c>
      <c r="E783" s="37"/>
      <c r="F783" s="184" t="s">
        <v>969</v>
      </c>
      <c r="G783" s="37"/>
      <c r="H783" s="37"/>
      <c r="I783" s="185"/>
      <c r="J783" s="37"/>
      <c r="K783" s="37"/>
      <c r="L783" s="40"/>
      <c r="M783" s="186"/>
      <c r="N783" s="187"/>
      <c r="O783" s="65"/>
      <c r="P783" s="65"/>
      <c r="Q783" s="65"/>
      <c r="R783" s="65"/>
      <c r="S783" s="65"/>
      <c r="T783" s="66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T783" s="18" t="s">
        <v>138</v>
      </c>
      <c r="AU783" s="18" t="s">
        <v>136</v>
      </c>
    </row>
    <row r="784" spans="2:51" s="14" customFormat="1" ht="12">
      <c r="B784" s="199"/>
      <c r="C784" s="200"/>
      <c r="D784" s="190" t="s">
        <v>140</v>
      </c>
      <c r="E784" s="201" t="s">
        <v>19</v>
      </c>
      <c r="F784" s="202" t="s">
        <v>970</v>
      </c>
      <c r="G784" s="200"/>
      <c r="H784" s="203">
        <v>70.74</v>
      </c>
      <c r="I784" s="204"/>
      <c r="J784" s="200"/>
      <c r="K784" s="200"/>
      <c r="L784" s="205"/>
      <c r="M784" s="206"/>
      <c r="N784" s="207"/>
      <c r="O784" s="207"/>
      <c r="P784" s="207"/>
      <c r="Q784" s="207"/>
      <c r="R784" s="207"/>
      <c r="S784" s="207"/>
      <c r="T784" s="208"/>
      <c r="AT784" s="209" t="s">
        <v>140</v>
      </c>
      <c r="AU784" s="209" t="s">
        <v>136</v>
      </c>
      <c r="AV784" s="14" t="s">
        <v>136</v>
      </c>
      <c r="AW784" s="14" t="s">
        <v>32</v>
      </c>
      <c r="AX784" s="14" t="s">
        <v>70</v>
      </c>
      <c r="AY784" s="209" t="s">
        <v>128</v>
      </c>
    </row>
    <row r="785" spans="2:51" s="15" customFormat="1" ht="12">
      <c r="B785" s="210"/>
      <c r="C785" s="211"/>
      <c r="D785" s="190" t="s">
        <v>140</v>
      </c>
      <c r="E785" s="212" t="s">
        <v>19</v>
      </c>
      <c r="F785" s="213" t="s">
        <v>148</v>
      </c>
      <c r="G785" s="211"/>
      <c r="H785" s="214">
        <v>70.74</v>
      </c>
      <c r="I785" s="215"/>
      <c r="J785" s="211"/>
      <c r="K785" s="211"/>
      <c r="L785" s="216"/>
      <c r="M785" s="217"/>
      <c r="N785" s="218"/>
      <c r="O785" s="218"/>
      <c r="P785" s="218"/>
      <c r="Q785" s="218"/>
      <c r="R785" s="218"/>
      <c r="S785" s="218"/>
      <c r="T785" s="219"/>
      <c r="AT785" s="220" t="s">
        <v>140</v>
      </c>
      <c r="AU785" s="220" t="s">
        <v>136</v>
      </c>
      <c r="AV785" s="15" t="s">
        <v>135</v>
      </c>
      <c r="AW785" s="15" t="s">
        <v>32</v>
      </c>
      <c r="AX785" s="15" t="s">
        <v>78</v>
      </c>
      <c r="AY785" s="220" t="s">
        <v>128</v>
      </c>
    </row>
    <row r="786" spans="1:65" s="2" customFormat="1" ht="24.2" customHeight="1">
      <c r="A786" s="35"/>
      <c r="B786" s="36"/>
      <c r="C786" s="170" t="s">
        <v>971</v>
      </c>
      <c r="D786" s="170" t="s">
        <v>130</v>
      </c>
      <c r="E786" s="171" t="s">
        <v>972</v>
      </c>
      <c r="F786" s="172" t="s">
        <v>973</v>
      </c>
      <c r="G786" s="173" t="s">
        <v>236</v>
      </c>
      <c r="H786" s="174">
        <v>25.5</v>
      </c>
      <c r="I786" s="175"/>
      <c r="J786" s="176">
        <f>ROUND(I786*H786,2)</f>
        <v>0</v>
      </c>
      <c r="K786" s="172" t="s">
        <v>134</v>
      </c>
      <c r="L786" s="40"/>
      <c r="M786" s="177" t="s">
        <v>19</v>
      </c>
      <c r="N786" s="178" t="s">
        <v>42</v>
      </c>
      <c r="O786" s="65"/>
      <c r="P786" s="179">
        <f>O786*H786</f>
        <v>0</v>
      </c>
      <c r="Q786" s="179">
        <v>0</v>
      </c>
      <c r="R786" s="179">
        <f>Q786*H786</f>
        <v>0</v>
      </c>
      <c r="S786" s="179">
        <v>0.00394</v>
      </c>
      <c r="T786" s="180">
        <f>S786*H786</f>
        <v>0.10047</v>
      </c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R786" s="181" t="s">
        <v>293</v>
      </c>
      <c r="AT786" s="181" t="s">
        <v>130</v>
      </c>
      <c r="AU786" s="181" t="s">
        <v>136</v>
      </c>
      <c r="AY786" s="18" t="s">
        <v>128</v>
      </c>
      <c r="BE786" s="182">
        <f>IF(N786="základní",J786,0)</f>
        <v>0</v>
      </c>
      <c r="BF786" s="182">
        <f>IF(N786="snížená",J786,0)</f>
        <v>0</v>
      </c>
      <c r="BG786" s="182">
        <f>IF(N786="zákl. přenesená",J786,0)</f>
        <v>0</v>
      </c>
      <c r="BH786" s="182">
        <f>IF(N786="sníž. přenesená",J786,0)</f>
        <v>0</v>
      </c>
      <c r="BI786" s="182">
        <f>IF(N786="nulová",J786,0)</f>
        <v>0</v>
      </c>
      <c r="BJ786" s="18" t="s">
        <v>136</v>
      </c>
      <c r="BK786" s="182">
        <f>ROUND(I786*H786,2)</f>
        <v>0</v>
      </c>
      <c r="BL786" s="18" t="s">
        <v>293</v>
      </c>
      <c r="BM786" s="181" t="s">
        <v>974</v>
      </c>
    </row>
    <row r="787" spans="1:47" s="2" customFormat="1" ht="12">
      <c r="A787" s="35"/>
      <c r="B787" s="36"/>
      <c r="C787" s="37"/>
      <c r="D787" s="183" t="s">
        <v>138</v>
      </c>
      <c r="E787" s="37"/>
      <c r="F787" s="184" t="s">
        <v>975</v>
      </c>
      <c r="G787" s="37"/>
      <c r="H787" s="37"/>
      <c r="I787" s="185"/>
      <c r="J787" s="37"/>
      <c r="K787" s="37"/>
      <c r="L787" s="40"/>
      <c r="M787" s="186"/>
      <c r="N787" s="187"/>
      <c r="O787" s="65"/>
      <c r="P787" s="65"/>
      <c r="Q787" s="65"/>
      <c r="R787" s="65"/>
      <c r="S787" s="65"/>
      <c r="T787" s="66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T787" s="18" t="s">
        <v>138</v>
      </c>
      <c r="AU787" s="18" t="s">
        <v>136</v>
      </c>
    </row>
    <row r="788" spans="2:51" s="14" customFormat="1" ht="12">
      <c r="B788" s="199"/>
      <c r="C788" s="200"/>
      <c r="D788" s="190" t="s">
        <v>140</v>
      </c>
      <c r="E788" s="201" t="s">
        <v>19</v>
      </c>
      <c r="F788" s="202" t="s">
        <v>976</v>
      </c>
      <c r="G788" s="200"/>
      <c r="H788" s="203">
        <v>25.5</v>
      </c>
      <c r="I788" s="204"/>
      <c r="J788" s="200"/>
      <c r="K788" s="200"/>
      <c r="L788" s="205"/>
      <c r="M788" s="206"/>
      <c r="N788" s="207"/>
      <c r="O788" s="207"/>
      <c r="P788" s="207"/>
      <c r="Q788" s="207"/>
      <c r="R788" s="207"/>
      <c r="S788" s="207"/>
      <c r="T788" s="208"/>
      <c r="AT788" s="209" t="s">
        <v>140</v>
      </c>
      <c r="AU788" s="209" t="s">
        <v>136</v>
      </c>
      <c r="AV788" s="14" t="s">
        <v>136</v>
      </c>
      <c r="AW788" s="14" t="s">
        <v>32</v>
      </c>
      <c r="AX788" s="14" t="s">
        <v>70</v>
      </c>
      <c r="AY788" s="209" t="s">
        <v>128</v>
      </c>
    </row>
    <row r="789" spans="2:51" s="15" customFormat="1" ht="12">
      <c r="B789" s="210"/>
      <c r="C789" s="211"/>
      <c r="D789" s="190" t="s">
        <v>140</v>
      </c>
      <c r="E789" s="212" t="s">
        <v>19</v>
      </c>
      <c r="F789" s="213" t="s">
        <v>148</v>
      </c>
      <c r="G789" s="211"/>
      <c r="H789" s="214">
        <v>25.5</v>
      </c>
      <c r="I789" s="215"/>
      <c r="J789" s="211"/>
      <c r="K789" s="211"/>
      <c r="L789" s="216"/>
      <c r="M789" s="217"/>
      <c r="N789" s="218"/>
      <c r="O789" s="218"/>
      <c r="P789" s="218"/>
      <c r="Q789" s="218"/>
      <c r="R789" s="218"/>
      <c r="S789" s="218"/>
      <c r="T789" s="219"/>
      <c r="AT789" s="220" t="s">
        <v>140</v>
      </c>
      <c r="AU789" s="220" t="s">
        <v>136</v>
      </c>
      <c r="AV789" s="15" t="s">
        <v>135</v>
      </c>
      <c r="AW789" s="15" t="s">
        <v>32</v>
      </c>
      <c r="AX789" s="15" t="s">
        <v>78</v>
      </c>
      <c r="AY789" s="220" t="s">
        <v>128</v>
      </c>
    </row>
    <row r="790" spans="1:65" s="2" customFormat="1" ht="62.65" customHeight="1">
      <c r="A790" s="35"/>
      <c r="B790" s="36"/>
      <c r="C790" s="170" t="s">
        <v>977</v>
      </c>
      <c r="D790" s="170" t="s">
        <v>130</v>
      </c>
      <c r="E790" s="171" t="s">
        <v>978</v>
      </c>
      <c r="F790" s="172" t="s">
        <v>979</v>
      </c>
      <c r="G790" s="173" t="s">
        <v>218</v>
      </c>
      <c r="H790" s="174">
        <v>3.95</v>
      </c>
      <c r="I790" s="175"/>
      <c r="J790" s="176">
        <f>ROUND(I790*H790,2)</f>
        <v>0</v>
      </c>
      <c r="K790" s="172" t="s">
        <v>134</v>
      </c>
      <c r="L790" s="40"/>
      <c r="M790" s="177" t="s">
        <v>19</v>
      </c>
      <c r="N790" s="178" t="s">
        <v>42</v>
      </c>
      <c r="O790" s="65"/>
      <c r="P790" s="179">
        <f>O790*H790</f>
        <v>0</v>
      </c>
      <c r="Q790" s="179">
        <v>0.00661</v>
      </c>
      <c r="R790" s="179">
        <f>Q790*H790</f>
        <v>0.026109500000000004</v>
      </c>
      <c r="S790" s="179">
        <v>0</v>
      </c>
      <c r="T790" s="180">
        <f>S790*H790</f>
        <v>0</v>
      </c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R790" s="181" t="s">
        <v>293</v>
      </c>
      <c r="AT790" s="181" t="s">
        <v>130</v>
      </c>
      <c r="AU790" s="181" t="s">
        <v>136</v>
      </c>
      <c r="AY790" s="18" t="s">
        <v>128</v>
      </c>
      <c r="BE790" s="182">
        <f>IF(N790="základní",J790,0)</f>
        <v>0</v>
      </c>
      <c r="BF790" s="182">
        <f>IF(N790="snížená",J790,0)</f>
        <v>0</v>
      </c>
      <c r="BG790" s="182">
        <f>IF(N790="zákl. přenesená",J790,0)</f>
        <v>0</v>
      </c>
      <c r="BH790" s="182">
        <f>IF(N790="sníž. přenesená",J790,0)</f>
        <v>0</v>
      </c>
      <c r="BI790" s="182">
        <f>IF(N790="nulová",J790,0)</f>
        <v>0</v>
      </c>
      <c r="BJ790" s="18" t="s">
        <v>136</v>
      </c>
      <c r="BK790" s="182">
        <f>ROUND(I790*H790,2)</f>
        <v>0</v>
      </c>
      <c r="BL790" s="18" t="s">
        <v>293</v>
      </c>
      <c r="BM790" s="181" t="s">
        <v>980</v>
      </c>
    </row>
    <row r="791" spans="1:47" s="2" customFormat="1" ht="12">
      <c r="A791" s="35"/>
      <c r="B791" s="36"/>
      <c r="C791" s="37"/>
      <c r="D791" s="183" t="s">
        <v>138</v>
      </c>
      <c r="E791" s="37"/>
      <c r="F791" s="184" t="s">
        <v>981</v>
      </c>
      <c r="G791" s="37"/>
      <c r="H791" s="37"/>
      <c r="I791" s="185"/>
      <c r="J791" s="37"/>
      <c r="K791" s="37"/>
      <c r="L791" s="40"/>
      <c r="M791" s="186"/>
      <c r="N791" s="187"/>
      <c r="O791" s="65"/>
      <c r="P791" s="65"/>
      <c r="Q791" s="65"/>
      <c r="R791" s="65"/>
      <c r="S791" s="65"/>
      <c r="T791" s="66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T791" s="18" t="s">
        <v>138</v>
      </c>
      <c r="AU791" s="18" t="s">
        <v>136</v>
      </c>
    </row>
    <row r="792" spans="2:51" s="13" customFormat="1" ht="12">
      <c r="B792" s="188"/>
      <c r="C792" s="189"/>
      <c r="D792" s="190" t="s">
        <v>140</v>
      </c>
      <c r="E792" s="191" t="s">
        <v>19</v>
      </c>
      <c r="F792" s="192" t="s">
        <v>982</v>
      </c>
      <c r="G792" s="189"/>
      <c r="H792" s="191" t="s">
        <v>19</v>
      </c>
      <c r="I792" s="193"/>
      <c r="J792" s="189"/>
      <c r="K792" s="189"/>
      <c r="L792" s="194"/>
      <c r="M792" s="195"/>
      <c r="N792" s="196"/>
      <c r="O792" s="196"/>
      <c r="P792" s="196"/>
      <c r="Q792" s="196"/>
      <c r="R792" s="196"/>
      <c r="S792" s="196"/>
      <c r="T792" s="197"/>
      <c r="AT792" s="198" t="s">
        <v>140</v>
      </c>
      <c r="AU792" s="198" t="s">
        <v>136</v>
      </c>
      <c r="AV792" s="13" t="s">
        <v>78</v>
      </c>
      <c r="AW792" s="13" t="s">
        <v>32</v>
      </c>
      <c r="AX792" s="13" t="s">
        <v>70</v>
      </c>
      <c r="AY792" s="198" t="s">
        <v>128</v>
      </c>
    </row>
    <row r="793" spans="2:51" s="14" customFormat="1" ht="12">
      <c r="B793" s="199"/>
      <c r="C793" s="200"/>
      <c r="D793" s="190" t="s">
        <v>140</v>
      </c>
      <c r="E793" s="201" t="s">
        <v>19</v>
      </c>
      <c r="F793" s="202" t="s">
        <v>983</v>
      </c>
      <c r="G793" s="200"/>
      <c r="H793" s="203">
        <v>3.95</v>
      </c>
      <c r="I793" s="204"/>
      <c r="J793" s="200"/>
      <c r="K793" s="200"/>
      <c r="L793" s="205"/>
      <c r="M793" s="206"/>
      <c r="N793" s="207"/>
      <c r="O793" s="207"/>
      <c r="P793" s="207"/>
      <c r="Q793" s="207"/>
      <c r="R793" s="207"/>
      <c r="S793" s="207"/>
      <c r="T793" s="208"/>
      <c r="AT793" s="209" t="s">
        <v>140</v>
      </c>
      <c r="AU793" s="209" t="s">
        <v>136</v>
      </c>
      <c r="AV793" s="14" t="s">
        <v>136</v>
      </c>
      <c r="AW793" s="14" t="s">
        <v>32</v>
      </c>
      <c r="AX793" s="14" t="s">
        <v>70</v>
      </c>
      <c r="AY793" s="209" t="s">
        <v>128</v>
      </c>
    </row>
    <row r="794" spans="2:51" s="15" customFormat="1" ht="12">
      <c r="B794" s="210"/>
      <c r="C794" s="211"/>
      <c r="D794" s="190" t="s">
        <v>140</v>
      </c>
      <c r="E794" s="212" t="s">
        <v>19</v>
      </c>
      <c r="F794" s="213" t="s">
        <v>148</v>
      </c>
      <c r="G794" s="211"/>
      <c r="H794" s="214">
        <v>3.95</v>
      </c>
      <c r="I794" s="215"/>
      <c r="J794" s="211"/>
      <c r="K794" s="211"/>
      <c r="L794" s="216"/>
      <c r="M794" s="217"/>
      <c r="N794" s="218"/>
      <c r="O794" s="218"/>
      <c r="P794" s="218"/>
      <c r="Q794" s="218"/>
      <c r="R794" s="218"/>
      <c r="S794" s="218"/>
      <c r="T794" s="219"/>
      <c r="AT794" s="220" t="s">
        <v>140</v>
      </c>
      <c r="AU794" s="220" t="s">
        <v>136</v>
      </c>
      <c r="AV794" s="15" t="s">
        <v>135</v>
      </c>
      <c r="AW794" s="15" t="s">
        <v>32</v>
      </c>
      <c r="AX794" s="15" t="s">
        <v>78</v>
      </c>
      <c r="AY794" s="220" t="s">
        <v>128</v>
      </c>
    </row>
    <row r="795" spans="1:65" s="2" customFormat="1" ht="33" customHeight="1">
      <c r="A795" s="35"/>
      <c r="B795" s="36"/>
      <c r="C795" s="170" t="s">
        <v>984</v>
      </c>
      <c r="D795" s="170" t="s">
        <v>130</v>
      </c>
      <c r="E795" s="171" t="s">
        <v>985</v>
      </c>
      <c r="F795" s="172" t="s">
        <v>986</v>
      </c>
      <c r="G795" s="173" t="s">
        <v>236</v>
      </c>
      <c r="H795" s="174">
        <v>12.75</v>
      </c>
      <c r="I795" s="175"/>
      <c r="J795" s="176">
        <f>ROUND(I795*H795,2)</f>
        <v>0</v>
      </c>
      <c r="K795" s="172" t="s">
        <v>134</v>
      </c>
      <c r="L795" s="40"/>
      <c r="M795" s="177" t="s">
        <v>19</v>
      </c>
      <c r="N795" s="178" t="s">
        <v>42</v>
      </c>
      <c r="O795" s="65"/>
      <c r="P795" s="179">
        <f>O795*H795</f>
        <v>0</v>
      </c>
      <c r="Q795" s="179">
        <v>0.00278</v>
      </c>
      <c r="R795" s="179">
        <f>Q795*H795</f>
        <v>0.035445</v>
      </c>
      <c r="S795" s="179">
        <v>0</v>
      </c>
      <c r="T795" s="180">
        <f>S795*H795</f>
        <v>0</v>
      </c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R795" s="181" t="s">
        <v>293</v>
      </c>
      <c r="AT795" s="181" t="s">
        <v>130</v>
      </c>
      <c r="AU795" s="181" t="s">
        <v>136</v>
      </c>
      <c r="AY795" s="18" t="s">
        <v>128</v>
      </c>
      <c r="BE795" s="182">
        <f>IF(N795="základní",J795,0)</f>
        <v>0</v>
      </c>
      <c r="BF795" s="182">
        <f>IF(N795="snížená",J795,0)</f>
        <v>0</v>
      </c>
      <c r="BG795" s="182">
        <f>IF(N795="zákl. přenesená",J795,0)</f>
        <v>0</v>
      </c>
      <c r="BH795" s="182">
        <f>IF(N795="sníž. přenesená",J795,0)</f>
        <v>0</v>
      </c>
      <c r="BI795" s="182">
        <f>IF(N795="nulová",J795,0)</f>
        <v>0</v>
      </c>
      <c r="BJ795" s="18" t="s">
        <v>136</v>
      </c>
      <c r="BK795" s="182">
        <f>ROUND(I795*H795,2)</f>
        <v>0</v>
      </c>
      <c r="BL795" s="18" t="s">
        <v>293</v>
      </c>
      <c r="BM795" s="181" t="s">
        <v>987</v>
      </c>
    </row>
    <row r="796" spans="1:47" s="2" customFormat="1" ht="12">
      <c r="A796" s="35"/>
      <c r="B796" s="36"/>
      <c r="C796" s="37"/>
      <c r="D796" s="183" t="s">
        <v>138</v>
      </c>
      <c r="E796" s="37"/>
      <c r="F796" s="184" t="s">
        <v>988</v>
      </c>
      <c r="G796" s="37"/>
      <c r="H796" s="37"/>
      <c r="I796" s="185"/>
      <c r="J796" s="37"/>
      <c r="K796" s="37"/>
      <c r="L796" s="40"/>
      <c r="M796" s="186"/>
      <c r="N796" s="187"/>
      <c r="O796" s="65"/>
      <c r="P796" s="65"/>
      <c r="Q796" s="65"/>
      <c r="R796" s="65"/>
      <c r="S796" s="65"/>
      <c r="T796" s="66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T796" s="18" t="s">
        <v>138</v>
      </c>
      <c r="AU796" s="18" t="s">
        <v>136</v>
      </c>
    </row>
    <row r="797" spans="2:51" s="13" customFormat="1" ht="12">
      <c r="B797" s="188"/>
      <c r="C797" s="189"/>
      <c r="D797" s="190" t="s">
        <v>140</v>
      </c>
      <c r="E797" s="191" t="s">
        <v>19</v>
      </c>
      <c r="F797" s="192" t="s">
        <v>989</v>
      </c>
      <c r="G797" s="189"/>
      <c r="H797" s="191" t="s">
        <v>19</v>
      </c>
      <c r="I797" s="193"/>
      <c r="J797" s="189"/>
      <c r="K797" s="189"/>
      <c r="L797" s="194"/>
      <c r="M797" s="195"/>
      <c r="N797" s="196"/>
      <c r="O797" s="196"/>
      <c r="P797" s="196"/>
      <c r="Q797" s="196"/>
      <c r="R797" s="196"/>
      <c r="S797" s="196"/>
      <c r="T797" s="197"/>
      <c r="AT797" s="198" t="s">
        <v>140</v>
      </c>
      <c r="AU797" s="198" t="s">
        <v>136</v>
      </c>
      <c r="AV797" s="13" t="s">
        <v>78</v>
      </c>
      <c r="AW797" s="13" t="s">
        <v>32</v>
      </c>
      <c r="AX797" s="13" t="s">
        <v>70</v>
      </c>
      <c r="AY797" s="198" t="s">
        <v>128</v>
      </c>
    </row>
    <row r="798" spans="2:51" s="14" customFormat="1" ht="12">
      <c r="B798" s="199"/>
      <c r="C798" s="200"/>
      <c r="D798" s="190" t="s">
        <v>140</v>
      </c>
      <c r="E798" s="201" t="s">
        <v>19</v>
      </c>
      <c r="F798" s="202" t="s">
        <v>990</v>
      </c>
      <c r="G798" s="200"/>
      <c r="H798" s="203">
        <v>12.75</v>
      </c>
      <c r="I798" s="204"/>
      <c r="J798" s="200"/>
      <c r="K798" s="200"/>
      <c r="L798" s="205"/>
      <c r="M798" s="206"/>
      <c r="N798" s="207"/>
      <c r="O798" s="207"/>
      <c r="P798" s="207"/>
      <c r="Q798" s="207"/>
      <c r="R798" s="207"/>
      <c r="S798" s="207"/>
      <c r="T798" s="208"/>
      <c r="AT798" s="209" t="s">
        <v>140</v>
      </c>
      <c r="AU798" s="209" t="s">
        <v>136</v>
      </c>
      <c r="AV798" s="14" t="s">
        <v>136</v>
      </c>
      <c r="AW798" s="14" t="s">
        <v>32</v>
      </c>
      <c r="AX798" s="14" t="s">
        <v>70</v>
      </c>
      <c r="AY798" s="209" t="s">
        <v>128</v>
      </c>
    </row>
    <row r="799" spans="2:51" s="15" customFormat="1" ht="12">
      <c r="B799" s="210"/>
      <c r="C799" s="211"/>
      <c r="D799" s="190" t="s">
        <v>140</v>
      </c>
      <c r="E799" s="212" t="s">
        <v>19</v>
      </c>
      <c r="F799" s="213" t="s">
        <v>148</v>
      </c>
      <c r="G799" s="211"/>
      <c r="H799" s="214">
        <v>12.75</v>
      </c>
      <c r="I799" s="215"/>
      <c r="J799" s="211"/>
      <c r="K799" s="211"/>
      <c r="L799" s="216"/>
      <c r="M799" s="217"/>
      <c r="N799" s="218"/>
      <c r="O799" s="218"/>
      <c r="P799" s="218"/>
      <c r="Q799" s="218"/>
      <c r="R799" s="218"/>
      <c r="S799" s="218"/>
      <c r="T799" s="219"/>
      <c r="AT799" s="220" t="s">
        <v>140</v>
      </c>
      <c r="AU799" s="220" t="s">
        <v>136</v>
      </c>
      <c r="AV799" s="15" t="s">
        <v>135</v>
      </c>
      <c r="AW799" s="15" t="s">
        <v>32</v>
      </c>
      <c r="AX799" s="15" t="s">
        <v>78</v>
      </c>
      <c r="AY799" s="220" t="s">
        <v>128</v>
      </c>
    </row>
    <row r="800" spans="1:65" s="2" customFormat="1" ht="37.9" customHeight="1">
      <c r="A800" s="35"/>
      <c r="B800" s="36"/>
      <c r="C800" s="170" t="s">
        <v>991</v>
      </c>
      <c r="D800" s="170" t="s">
        <v>130</v>
      </c>
      <c r="E800" s="171" t="s">
        <v>992</v>
      </c>
      <c r="F800" s="172" t="s">
        <v>993</v>
      </c>
      <c r="G800" s="173" t="s">
        <v>236</v>
      </c>
      <c r="H800" s="174">
        <v>58.71</v>
      </c>
      <c r="I800" s="175"/>
      <c r="J800" s="176">
        <f>ROUND(I800*H800,2)</f>
        <v>0</v>
      </c>
      <c r="K800" s="172" t="s">
        <v>134</v>
      </c>
      <c r="L800" s="40"/>
      <c r="M800" s="177" t="s">
        <v>19</v>
      </c>
      <c r="N800" s="178" t="s">
        <v>42</v>
      </c>
      <c r="O800" s="65"/>
      <c r="P800" s="179">
        <f>O800*H800</f>
        <v>0</v>
      </c>
      <c r="Q800" s="179">
        <v>0.00222</v>
      </c>
      <c r="R800" s="179">
        <f>Q800*H800</f>
        <v>0.1303362</v>
      </c>
      <c r="S800" s="179">
        <v>0</v>
      </c>
      <c r="T800" s="180">
        <f>S800*H800</f>
        <v>0</v>
      </c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R800" s="181" t="s">
        <v>293</v>
      </c>
      <c r="AT800" s="181" t="s">
        <v>130</v>
      </c>
      <c r="AU800" s="181" t="s">
        <v>136</v>
      </c>
      <c r="AY800" s="18" t="s">
        <v>128</v>
      </c>
      <c r="BE800" s="182">
        <f>IF(N800="základní",J800,0)</f>
        <v>0</v>
      </c>
      <c r="BF800" s="182">
        <f>IF(N800="snížená",J800,0)</f>
        <v>0</v>
      </c>
      <c r="BG800" s="182">
        <f>IF(N800="zákl. přenesená",J800,0)</f>
        <v>0</v>
      </c>
      <c r="BH800" s="182">
        <f>IF(N800="sníž. přenesená",J800,0)</f>
        <v>0</v>
      </c>
      <c r="BI800" s="182">
        <f>IF(N800="nulová",J800,0)</f>
        <v>0</v>
      </c>
      <c r="BJ800" s="18" t="s">
        <v>136</v>
      </c>
      <c r="BK800" s="182">
        <f>ROUND(I800*H800,2)</f>
        <v>0</v>
      </c>
      <c r="BL800" s="18" t="s">
        <v>293</v>
      </c>
      <c r="BM800" s="181" t="s">
        <v>994</v>
      </c>
    </row>
    <row r="801" spans="1:47" s="2" customFormat="1" ht="12">
      <c r="A801" s="35"/>
      <c r="B801" s="36"/>
      <c r="C801" s="37"/>
      <c r="D801" s="183" t="s">
        <v>138</v>
      </c>
      <c r="E801" s="37"/>
      <c r="F801" s="184" t="s">
        <v>995</v>
      </c>
      <c r="G801" s="37"/>
      <c r="H801" s="37"/>
      <c r="I801" s="185"/>
      <c r="J801" s="37"/>
      <c r="K801" s="37"/>
      <c r="L801" s="40"/>
      <c r="M801" s="186"/>
      <c r="N801" s="187"/>
      <c r="O801" s="65"/>
      <c r="P801" s="65"/>
      <c r="Q801" s="65"/>
      <c r="R801" s="65"/>
      <c r="S801" s="65"/>
      <c r="T801" s="66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T801" s="18" t="s">
        <v>138</v>
      </c>
      <c r="AU801" s="18" t="s">
        <v>136</v>
      </c>
    </row>
    <row r="802" spans="2:51" s="13" customFormat="1" ht="12">
      <c r="B802" s="188"/>
      <c r="C802" s="189"/>
      <c r="D802" s="190" t="s">
        <v>140</v>
      </c>
      <c r="E802" s="191" t="s">
        <v>19</v>
      </c>
      <c r="F802" s="192" t="s">
        <v>996</v>
      </c>
      <c r="G802" s="189"/>
      <c r="H802" s="191" t="s">
        <v>19</v>
      </c>
      <c r="I802" s="193"/>
      <c r="J802" s="189"/>
      <c r="K802" s="189"/>
      <c r="L802" s="194"/>
      <c r="M802" s="195"/>
      <c r="N802" s="196"/>
      <c r="O802" s="196"/>
      <c r="P802" s="196"/>
      <c r="Q802" s="196"/>
      <c r="R802" s="196"/>
      <c r="S802" s="196"/>
      <c r="T802" s="197"/>
      <c r="AT802" s="198" t="s">
        <v>140</v>
      </c>
      <c r="AU802" s="198" t="s">
        <v>136</v>
      </c>
      <c r="AV802" s="13" t="s">
        <v>78</v>
      </c>
      <c r="AW802" s="13" t="s">
        <v>32</v>
      </c>
      <c r="AX802" s="13" t="s">
        <v>70</v>
      </c>
      <c r="AY802" s="198" t="s">
        <v>128</v>
      </c>
    </row>
    <row r="803" spans="2:51" s="14" customFormat="1" ht="12">
      <c r="B803" s="199"/>
      <c r="C803" s="200"/>
      <c r="D803" s="190" t="s">
        <v>140</v>
      </c>
      <c r="E803" s="201" t="s">
        <v>19</v>
      </c>
      <c r="F803" s="202" t="s">
        <v>997</v>
      </c>
      <c r="G803" s="200"/>
      <c r="H803" s="203">
        <v>58.71</v>
      </c>
      <c r="I803" s="204"/>
      <c r="J803" s="200"/>
      <c r="K803" s="200"/>
      <c r="L803" s="205"/>
      <c r="M803" s="206"/>
      <c r="N803" s="207"/>
      <c r="O803" s="207"/>
      <c r="P803" s="207"/>
      <c r="Q803" s="207"/>
      <c r="R803" s="207"/>
      <c r="S803" s="207"/>
      <c r="T803" s="208"/>
      <c r="AT803" s="209" t="s">
        <v>140</v>
      </c>
      <c r="AU803" s="209" t="s">
        <v>136</v>
      </c>
      <c r="AV803" s="14" t="s">
        <v>136</v>
      </c>
      <c r="AW803" s="14" t="s">
        <v>32</v>
      </c>
      <c r="AX803" s="14" t="s">
        <v>70</v>
      </c>
      <c r="AY803" s="209" t="s">
        <v>128</v>
      </c>
    </row>
    <row r="804" spans="2:51" s="15" customFormat="1" ht="12">
      <c r="B804" s="210"/>
      <c r="C804" s="211"/>
      <c r="D804" s="190" t="s">
        <v>140</v>
      </c>
      <c r="E804" s="212" t="s">
        <v>19</v>
      </c>
      <c r="F804" s="213" t="s">
        <v>148</v>
      </c>
      <c r="G804" s="211"/>
      <c r="H804" s="214">
        <v>58.71</v>
      </c>
      <c r="I804" s="215"/>
      <c r="J804" s="211"/>
      <c r="K804" s="211"/>
      <c r="L804" s="216"/>
      <c r="M804" s="217"/>
      <c r="N804" s="218"/>
      <c r="O804" s="218"/>
      <c r="P804" s="218"/>
      <c r="Q804" s="218"/>
      <c r="R804" s="218"/>
      <c r="S804" s="218"/>
      <c r="T804" s="219"/>
      <c r="AT804" s="220" t="s">
        <v>140</v>
      </c>
      <c r="AU804" s="220" t="s">
        <v>136</v>
      </c>
      <c r="AV804" s="15" t="s">
        <v>135</v>
      </c>
      <c r="AW804" s="15" t="s">
        <v>32</v>
      </c>
      <c r="AX804" s="15" t="s">
        <v>78</v>
      </c>
      <c r="AY804" s="220" t="s">
        <v>128</v>
      </c>
    </row>
    <row r="805" spans="1:65" s="2" customFormat="1" ht="37.9" customHeight="1">
      <c r="A805" s="35"/>
      <c r="B805" s="36"/>
      <c r="C805" s="170" t="s">
        <v>998</v>
      </c>
      <c r="D805" s="170" t="s">
        <v>130</v>
      </c>
      <c r="E805" s="171" t="s">
        <v>999</v>
      </c>
      <c r="F805" s="172" t="s">
        <v>1000</v>
      </c>
      <c r="G805" s="173" t="s">
        <v>236</v>
      </c>
      <c r="H805" s="174">
        <v>37.31</v>
      </c>
      <c r="I805" s="175"/>
      <c r="J805" s="176">
        <f>ROUND(I805*H805,2)</f>
        <v>0</v>
      </c>
      <c r="K805" s="172" t="s">
        <v>134</v>
      </c>
      <c r="L805" s="40"/>
      <c r="M805" s="177" t="s">
        <v>19</v>
      </c>
      <c r="N805" s="178" t="s">
        <v>42</v>
      </c>
      <c r="O805" s="65"/>
      <c r="P805" s="179">
        <f>O805*H805</f>
        <v>0</v>
      </c>
      <c r="Q805" s="179">
        <v>0.00438</v>
      </c>
      <c r="R805" s="179">
        <f>Q805*H805</f>
        <v>0.16341780000000003</v>
      </c>
      <c r="S805" s="179">
        <v>0</v>
      </c>
      <c r="T805" s="180">
        <f>S805*H805</f>
        <v>0</v>
      </c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R805" s="181" t="s">
        <v>293</v>
      </c>
      <c r="AT805" s="181" t="s">
        <v>130</v>
      </c>
      <c r="AU805" s="181" t="s">
        <v>136</v>
      </c>
      <c r="AY805" s="18" t="s">
        <v>128</v>
      </c>
      <c r="BE805" s="182">
        <f>IF(N805="základní",J805,0)</f>
        <v>0</v>
      </c>
      <c r="BF805" s="182">
        <f>IF(N805="snížená",J805,0)</f>
        <v>0</v>
      </c>
      <c r="BG805" s="182">
        <f>IF(N805="zákl. přenesená",J805,0)</f>
        <v>0</v>
      </c>
      <c r="BH805" s="182">
        <f>IF(N805="sníž. přenesená",J805,0)</f>
        <v>0</v>
      </c>
      <c r="BI805" s="182">
        <f>IF(N805="nulová",J805,0)</f>
        <v>0</v>
      </c>
      <c r="BJ805" s="18" t="s">
        <v>136</v>
      </c>
      <c r="BK805" s="182">
        <f>ROUND(I805*H805,2)</f>
        <v>0</v>
      </c>
      <c r="BL805" s="18" t="s">
        <v>293</v>
      </c>
      <c r="BM805" s="181" t="s">
        <v>1001</v>
      </c>
    </row>
    <row r="806" spans="1:47" s="2" customFormat="1" ht="12">
      <c r="A806" s="35"/>
      <c r="B806" s="36"/>
      <c r="C806" s="37"/>
      <c r="D806" s="183" t="s">
        <v>138</v>
      </c>
      <c r="E806" s="37"/>
      <c r="F806" s="184" t="s">
        <v>1002</v>
      </c>
      <c r="G806" s="37"/>
      <c r="H806" s="37"/>
      <c r="I806" s="185"/>
      <c r="J806" s="37"/>
      <c r="K806" s="37"/>
      <c r="L806" s="40"/>
      <c r="M806" s="186"/>
      <c r="N806" s="187"/>
      <c r="O806" s="65"/>
      <c r="P806" s="65"/>
      <c r="Q806" s="65"/>
      <c r="R806" s="65"/>
      <c r="S806" s="65"/>
      <c r="T806" s="66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T806" s="18" t="s">
        <v>138</v>
      </c>
      <c r="AU806" s="18" t="s">
        <v>136</v>
      </c>
    </row>
    <row r="807" spans="2:51" s="13" customFormat="1" ht="12">
      <c r="B807" s="188"/>
      <c r="C807" s="189"/>
      <c r="D807" s="190" t="s">
        <v>140</v>
      </c>
      <c r="E807" s="191" t="s">
        <v>19</v>
      </c>
      <c r="F807" s="192" t="s">
        <v>1003</v>
      </c>
      <c r="G807" s="189"/>
      <c r="H807" s="191" t="s">
        <v>19</v>
      </c>
      <c r="I807" s="193"/>
      <c r="J807" s="189"/>
      <c r="K807" s="189"/>
      <c r="L807" s="194"/>
      <c r="M807" s="195"/>
      <c r="N807" s="196"/>
      <c r="O807" s="196"/>
      <c r="P807" s="196"/>
      <c r="Q807" s="196"/>
      <c r="R807" s="196"/>
      <c r="S807" s="196"/>
      <c r="T807" s="197"/>
      <c r="AT807" s="198" t="s">
        <v>140</v>
      </c>
      <c r="AU807" s="198" t="s">
        <v>136</v>
      </c>
      <c r="AV807" s="13" t="s">
        <v>78</v>
      </c>
      <c r="AW807" s="13" t="s">
        <v>32</v>
      </c>
      <c r="AX807" s="13" t="s">
        <v>70</v>
      </c>
      <c r="AY807" s="198" t="s">
        <v>128</v>
      </c>
    </row>
    <row r="808" spans="2:51" s="14" customFormat="1" ht="12">
      <c r="B808" s="199"/>
      <c r="C808" s="200"/>
      <c r="D808" s="190" t="s">
        <v>140</v>
      </c>
      <c r="E808" s="201" t="s">
        <v>19</v>
      </c>
      <c r="F808" s="202" t="s">
        <v>1004</v>
      </c>
      <c r="G808" s="200"/>
      <c r="H808" s="203">
        <v>34.31</v>
      </c>
      <c r="I808" s="204"/>
      <c r="J808" s="200"/>
      <c r="K808" s="200"/>
      <c r="L808" s="205"/>
      <c r="M808" s="206"/>
      <c r="N808" s="207"/>
      <c r="O808" s="207"/>
      <c r="P808" s="207"/>
      <c r="Q808" s="207"/>
      <c r="R808" s="207"/>
      <c r="S808" s="207"/>
      <c r="T808" s="208"/>
      <c r="AT808" s="209" t="s">
        <v>140</v>
      </c>
      <c r="AU808" s="209" t="s">
        <v>136</v>
      </c>
      <c r="AV808" s="14" t="s">
        <v>136</v>
      </c>
      <c r="AW808" s="14" t="s">
        <v>32</v>
      </c>
      <c r="AX808" s="14" t="s">
        <v>70</v>
      </c>
      <c r="AY808" s="209" t="s">
        <v>128</v>
      </c>
    </row>
    <row r="809" spans="2:51" s="13" customFormat="1" ht="12">
      <c r="B809" s="188"/>
      <c r="C809" s="189"/>
      <c r="D809" s="190" t="s">
        <v>140</v>
      </c>
      <c r="E809" s="191" t="s">
        <v>19</v>
      </c>
      <c r="F809" s="192" t="s">
        <v>1005</v>
      </c>
      <c r="G809" s="189"/>
      <c r="H809" s="191" t="s">
        <v>19</v>
      </c>
      <c r="I809" s="193"/>
      <c r="J809" s="189"/>
      <c r="K809" s="189"/>
      <c r="L809" s="194"/>
      <c r="M809" s="195"/>
      <c r="N809" s="196"/>
      <c r="O809" s="196"/>
      <c r="P809" s="196"/>
      <c r="Q809" s="196"/>
      <c r="R809" s="196"/>
      <c r="S809" s="196"/>
      <c r="T809" s="197"/>
      <c r="AT809" s="198" t="s">
        <v>140</v>
      </c>
      <c r="AU809" s="198" t="s">
        <v>136</v>
      </c>
      <c r="AV809" s="13" t="s">
        <v>78</v>
      </c>
      <c r="AW809" s="13" t="s">
        <v>32</v>
      </c>
      <c r="AX809" s="13" t="s">
        <v>70</v>
      </c>
      <c r="AY809" s="198" t="s">
        <v>128</v>
      </c>
    </row>
    <row r="810" spans="2:51" s="14" customFormat="1" ht="12">
      <c r="B810" s="199"/>
      <c r="C810" s="200"/>
      <c r="D810" s="190" t="s">
        <v>140</v>
      </c>
      <c r="E810" s="201" t="s">
        <v>19</v>
      </c>
      <c r="F810" s="202" t="s">
        <v>1006</v>
      </c>
      <c r="G810" s="200"/>
      <c r="H810" s="203">
        <v>3</v>
      </c>
      <c r="I810" s="204"/>
      <c r="J810" s="200"/>
      <c r="K810" s="200"/>
      <c r="L810" s="205"/>
      <c r="M810" s="206"/>
      <c r="N810" s="207"/>
      <c r="O810" s="207"/>
      <c r="P810" s="207"/>
      <c r="Q810" s="207"/>
      <c r="R810" s="207"/>
      <c r="S810" s="207"/>
      <c r="T810" s="208"/>
      <c r="AT810" s="209" t="s">
        <v>140</v>
      </c>
      <c r="AU810" s="209" t="s">
        <v>136</v>
      </c>
      <c r="AV810" s="14" t="s">
        <v>136</v>
      </c>
      <c r="AW810" s="14" t="s">
        <v>32</v>
      </c>
      <c r="AX810" s="14" t="s">
        <v>70</v>
      </c>
      <c r="AY810" s="209" t="s">
        <v>128</v>
      </c>
    </row>
    <row r="811" spans="2:51" s="15" customFormat="1" ht="12">
      <c r="B811" s="210"/>
      <c r="C811" s="211"/>
      <c r="D811" s="190" t="s">
        <v>140</v>
      </c>
      <c r="E811" s="212" t="s">
        <v>19</v>
      </c>
      <c r="F811" s="213" t="s">
        <v>148</v>
      </c>
      <c r="G811" s="211"/>
      <c r="H811" s="214">
        <v>37.31</v>
      </c>
      <c r="I811" s="215"/>
      <c r="J811" s="211"/>
      <c r="K811" s="211"/>
      <c r="L811" s="216"/>
      <c r="M811" s="217"/>
      <c r="N811" s="218"/>
      <c r="O811" s="218"/>
      <c r="P811" s="218"/>
      <c r="Q811" s="218"/>
      <c r="R811" s="218"/>
      <c r="S811" s="218"/>
      <c r="T811" s="219"/>
      <c r="AT811" s="220" t="s">
        <v>140</v>
      </c>
      <c r="AU811" s="220" t="s">
        <v>136</v>
      </c>
      <c r="AV811" s="15" t="s">
        <v>135</v>
      </c>
      <c r="AW811" s="15" t="s">
        <v>32</v>
      </c>
      <c r="AX811" s="15" t="s">
        <v>78</v>
      </c>
      <c r="AY811" s="220" t="s">
        <v>128</v>
      </c>
    </row>
    <row r="812" spans="1:65" s="2" customFormat="1" ht="44.25" customHeight="1">
      <c r="A812" s="35"/>
      <c r="B812" s="36"/>
      <c r="C812" s="170" t="s">
        <v>1007</v>
      </c>
      <c r="D812" s="170" t="s">
        <v>130</v>
      </c>
      <c r="E812" s="171" t="s">
        <v>1008</v>
      </c>
      <c r="F812" s="172" t="s">
        <v>1009</v>
      </c>
      <c r="G812" s="173" t="s">
        <v>236</v>
      </c>
      <c r="H812" s="174">
        <v>12.75</v>
      </c>
      <c r="I812" s="175"/>
      <c r="J812" s="176">
        <f>ROUND(I812*H812,2)</f>
        <v>0</v>
      </c>
      <c r="K812" s="172" t="s">
        <v>134</v>
      </c>
      <c r="L812" s="40"/>
      <c r="M812" s="177" t="s">
        <v>19</v>
      </c>
      <c r="N812" s="178" t="s">
        <v>42</v>
      </c>
      <c r="O812" s="65"/>
      <c r="P812" s="179">
        <f>O812*H812</f>
        <v>0</v>
      </c>
      <c r="Q812" s="179">
        <v>0.00436</v>
      </c>
      <c r="R812" s="179">
        <f>Q812*H812</f>
        <v>0.05559</v>
      </c>
      <c r="S812" s="179">
        <v>0</v>
      </c>
      <c r="T812" s="180">
        <f>S812*H812</f>
        <v>0</v>
      </c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R812" s="181" t="s">
        <v>293</v>
      </c>
      <c r="AT812" s="181" t="s">
        <v>130</v>
      </c>
      <c r="AU812" s="181" t="s">
        <v>136</v>
      </c>
      <c r="AY812" s="18" t="s">
        <v>128</v>
      </c>
      <c r="BE812" s="182">
        <f>IF(N812="základní",J812,0)</f>
        <v>0</v>
      </c>
      <c r="BF812" s="182">
        <f>IF(N812="snížená",J812,0)</f>
        <v>0</v>
      </c>
      <c r="BG812" s="182">
        <f>IF(N812="zákl. přenesená",J812,0)</f>
        <v>0</v>
      </c>
      <c r="BH812" s="182">
        <f>IF(N812="sníž. přenesená",J812,0)</f>
        <v>0</v>
      </c>
      <c r="BI812" s="182">
        <f>IF(N812="nulová",J812,0)</f>
        <v>0</v>
      </c>
      <c r="BJ812" s="18" t="s">
        <v>136</v>
      </c>
      <c r="BK812" s="182">
        <f>ROUND(I812*H812,2)</f>
        <v>0</v>
      </c>
      <c r="BL812" s="18" t="s">
        <v>293</v>
      </c>
      <c r="BM812" s="181" t="s">
        <v>1010</v>
      </c>
    </row>
    <row r="813" spans="1:47" s="2" customFormat="1" ht="12">
      <c r="A813" s="35"/>
      <c r="B813" s="36"/>
      <c r="C813" s="37"/>
      <c r="D813" s="183" t="s">
        <v>138</v>
      </c>
      <c r="E813" s="37"/>
      <c r="F813" s="184" t="s">
        <v>1011</v>
      </c>
      <c r="G813" s="37"/>
      <c r="H813" s="37"/>
      <c r="I813" s="185"/>
      <c r="J813" s="37"/>
      <c r="K813" s="37"/>
      <c r="L813" s="40"/>
      <c r="M813" s="186"/>
      <c r="N813" s="187"/>
      <c r="O813" s="65"/>
      <c r="P813" s="65"/>
      <c r="Q813" s="65"/>
      <c r="R813" s="65"/>
      <c r="S813" s="65"/>
      <c r="T813" s="66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T813" s="18" t="s">
        <v>138</v>
      </c>
      <c r="AU813" s="18" t="s">
        <v>136</v>
      </c>
    </row>
    <row r="814" spans="2:51" s="13" customFormat="1" ht="12">
      <c r="B814" s="188"/>
      <c r="C814" s="189"/>
      <c r="D814" s="190" t="s">
        <v>140</v>
      </c>
      <c r="E814" s="191" t="s">
        <v>19</v>
      </c>
      <c r="F814" s="192" t="s">
        <v>1012</v>
      </c>
      <c r="G814" s="189"/>
      <c r="H814" s="191" t="s">
        <v>19</v>
      </c>
      <c r="I814" s="193"/>
      <c r="J814" s="189"/>
      <c r="K814" s="189"/>
      <c r="L814" s="194"/>
      <c r="M814" s="195"/>
      <c r="N814" s="196"/>
      <c r="O814" s="196"/>
      <c r="P814" s="196"/>
      <c r="Q814" s="196"/>
      <c r="R814" s="196"/>
      <c r="S814" s="196"/>
      <c r="T814" s="197"/>
      <c r="AT814" s="198" t="s">
        <v>140</v>
      </c>
      <c r="AU814" s="198" t="s">
        <v>136</v>
      </c>
      <c r="AV814" s="13" t="s">
        <v>78</v>
      </c>
      <c r="AW814" s="13" t="s">
        <v>32</v>
      </c>
      <c r="AX814" s="13" t="s">
        <v>70</v>
      </c>
      <c r="AY814" s="198" t="s">
        <v>128</v>
      </c>
    </row>
    <row r="815" spans="2:51" s="14" customFormat="1" ht="12">
      <c r="B815" s="199"/>
      <c r="C815" s="200"/>
      <c r="D815" s="190" t="s">
        <v>140</v>
      </c>
      <c r="E815" s="201" t="s">
        <v>19</v>
      </c>
      <c r="F815" s="202" t="s">
        <v>990</v>
      </c>
      <c r="G815" s="200"/>
      <c r="H815" s="203">
        <v>12.75</v>
      </c>
      <c r="I815" s="204"/>
      <c r="J815" s="200"/>
      <c r="K815" s="200"/>
      <c r="L815" s="205"/>
      <c r="M815" s="206"/>
      <c r="N815" s="207"/>
      <c r="O815" s="207"/>
      <c r="P815" s="207"/>
      <c r="Q815" s="207"/>
      <c r="R815" s="207"/>
      <c r="S815" s="207"/>
      <c r="T815" s="208"/>
      <c r="AT815" s="209" t="s">
        <v>140</v>
      </c>
      <c r="AU815" s="209" t="s">
        <v>136</v>
      </c>
      <c r="AV815" s="14" t="s">
        <v>136</v>
      </c>
      <c r="AW815" s="14" t="s">
        <v>32</v>
      </c>
      <c r="AX815" s="14" t="s">
        <v>70</v>
      </c>
      <c r="AY815" s="209" t="s">
        <v>128</v>
      </c>
    </row>
    <row r="816" spans="2:51" s="15" customFormat="1" ht="12">
      <c r="B816" s="210"/>
      <c r="C816" s="211"/>
      <c r="D816" s="190" t="s">
        <v>140</v>
      </c>
      <c r="E816" s="212" t="s">
        <v>19</v>
      </c>
      <c r="F816" s="213" t="s">
        <v>148</v>
      </c>
      <c r="G816" s="211"/>
      <c r="H816" s="214">
        <v>12.75</v>
      </c>
      <c r="I816" s="215"/>
      <c r="J816" s="211"/>
      <c r="K816" s="211"/>
      <c r="L816" s="216"/>
      <c r="M816" s="217"/>
      <c r="N816" s="218"/>
      <c r="O816" s="218"/>
      <c r="P816" s="218"/>
      <c r="Q816" s="218"/>
      <c r="R816" s="218"/>
      <c r="S816" s="218"/>
      <c r="T816" s="219"/>
      <c r="AT816" s="220" t="s">
        <v>140</v>
      </c>
      <c r="AU816" s="220" t="s">
        <v>136</v>
      </c>
      <c r="AV816" s="15" t="s">
        <v>135</v>
      </c>
      <c r="AW816" s="15" t="s">
        <v>32</v>
      </c>
      <c r="AX816" s="15" t="s">
        <v>78</v>
      </c>
      <c r="AY816" s="220" t="s">
        <v>128</v>
      </c>
    </row>
    <row r="817" spans="1:65" s="2" customFormat="1" ht="16.5" customHeight="1">
      <c r="A817" s="35"/>
      <c r="B817" s="36"/>
      <c r="C817" s="170" t="s">
        <v>1013</v>
      </c>
      <c r="D817" s="170" t="s">
        <v>130</v>
      </c>
      <c r="E817" s="171" t="s">
        <v>1014</v>
      </c>
      <c r="F817" s="172" t="s">
        <v>1015</v>
      </c>
      <c r="G817" s="173" t="s">
        <v>236</v>
      </c>
      <c r="H817" s="174">
        <v>70.74</v>
      </c>
      <c r="I817" s="175"/>
      <c r="J817" s="176">
        <f>ROUND(I817*H817,2)</f>
        <v>0</v>
      </c>
      <c r="K817" s="172" t="s">
        <v>134</v>
      </c>
      <c r="L817" s="40"/>
      <c r="M817" s="177" t="s">
        <v>19</v>
      </c>
      <c r="N817" s="178" t="s">
        <v>42</v>
      </c>
      <c r="O817" s="65"/>
      <c r="P817" s="179">
        <f>O817*H817</f>
        <v>0</v>
      </c>
      <c r="Q817" s="179">
        <v>0</v>
      </c>
      <c r="R817" s="179">
        <f>Q817*H817</f>
        <v>0</v>
      </c>
      <c r="S817" s="179">
        <v>0</v>
      </c>
      <c r="T817" s="180">
        <f>S817*H817</f>
        <v>0</v>
      </c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R817" s="181" t="s">
        <v>293</v>
      </c>
      <c r="AT817" s="181" t="s">
        <v>130</v>
      </c>
      <c r="AU817" s="181" t="s">
        <v>136</v>
      </c>
      <c r="AY817" s="18" t="s">
        <v>128</v>
      </c>
      <c r="BE817" s="182">
        <f>IF(N817="základní",J817,0)</f>
        <v>0</v>
      </c>
      <c r="BF817" s="182">
        <f>IF(N817="snížená",J817,0)</f>
        <v>0</v>
      </c>
      <c r="BG817" s="182">
        <f>IF(N817="zákl. přenesená",J817,0)</f>
        <v>0</v>
      </c>
      <c r="BH817" s="182">
        <f>IF(N817="sníž. přenesená",J817,0)</f>
        <v>0</v>
      </c>
      <c r="BI817" s="182">
        <f>IF(N817="nulová",J817,0)</f>
        <v>0</v>
      </c>
      <c r="BJ817" s="18" t="s">
        <v>136</v>
      </c>
      <c r="BK817" s="182">
        <f>ROUND(I817*H817,2)</f>
        <v>0</v>
      </c>
      <c r="BL817" s="18" t="s">
        <v>293</v>
      </c>
      <c r="BM817" s="181" t="s">
        <v>1016</v>
      </c>
    </row>
    <row r="818" spans="1:47" s="2" customFormat="1" ht="12">
      <c r="A818" s="35"/>
      <c r="B818" s="36"/>
      <c r="C818" s="37"/>
      <c r="D818" s="183" t="s">
        <v>138</v>
      </c>
      <c r="E818" s="37"/>
      <c r="F818" s="184" t="s">
        <v>1017</v>
      </c>
      <c r="G818" s="37"/>
      <c r="H818" s="37"/>
      <c r="I818" s="185"/>
      <c r="J818" s="37"/>
      <c r="K818" s="37"/>
      <c r="L818" s="40"/>
      <c r="M818" s="186"/>
      <c r="N818" s="187"/>
      <c r="O818" s="65"/>
      <c r="P818" s="65"/>
      <c r="Q818" s="65"/>
      <c r="R818" s="65"/>
      <c r="S818" s="65"/>
      <c r="T818" s="66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T818" s="18" t="s">
        <v>138</v>
      </c>
      <c r="AU818" s="18" t="s">
        <v>136</v>
      </c>
    </row>
    <row r="819" spans="2:51" s="13" customFormat="1" ht="12">
      <c r="B819" s="188"/>
      <c r="C819" s="189"/>
      <c r="D819" s="190" t="s">
        <v>140</v>
      </c>
      <c r="E819" s="191" t="s">
        <v>19</v>
      </c>
      <c r="F819" s="192" t="s">
        <v>1018</v>
      </c>
      <c r="G819" s="189"/>
      <c r="H819" s="191" t="s">
        <v>19</v>
      </c>
      <c r="I819" s="193"/>
      <c r="J819" s="189"/>
      <c r="K819" s="189"/>
      <c r="L819" s="194"/>
      <c r="M819" s="195"/>
      <c r="N819" s="196"/>
      <c r="O819" s="196"/>
      <c r="P819" s="196"/>
      <c r="Q819" s="196"/>
      <c r="R819" s="196"/>
      <c r="S819" s="196"/>
      <c r="T819" s="197"/>
      <c r="AT819" s="198" t="s">
        <v>140</v>
      </c>
      <c r="AU819" s="198" t="s">
        <v>136</v>
      </c>
      <c r="AV819" s="13" t="s">
        <v>78</v>
      </c>
      <c r="AW819" s="13" t="s">
        <v>32</v>
      </c>
      <c r="AX819" s="13" t="s">
        <v>70</v>
      </c>
      <c r="AY819" s="198" t="s">
        <v>128</v>
      </c>
    </row>
    <row r="820" spans="2:51" s="14" customFormat="1" ht="12">
      <c r="B820" s="199"/>
      <c r="C820" s="200"/>
      <c r="D820" s="190" t="s">
        <v>140</v>
      </c>
      <c r="E820" s="201" t="s">
        <v>19</v>
      </c>
      <c r="F820" s="202" t="s">
        <v>970</v>
      </c>
      <c r="G820" s="200"/>
      <c r="H820" s="203">
        <v>70.74</v>
      </c>
      <c r="I820" s="204"/>
      <c r="J820" s="200"/>
      <c r="K820" s="200"/>
      <c r="L820" s="205"/>
      <c r="M820" s="206"/>
      <c r="N820" s="207"/>
      <c r="O820" s="207"/>
      <c r="P820" s="207"/>
      <c r="Q820" s="207"/>
      <c r="R820" s="207"/>
      <c r="S820" s="207"/>
      <c r="T820" s="208"/>
      <c r="AT820" s="209" t="s">
        <v>140</v>
      </c>
      <c r="AU820" s="209" t="s">
        <v>136</v>
      </c>
      <c r="AV820" s="14" t="s">
        <v>136</v>
      </c>
      <c r="AW820" s="14" t="s">
        <v>32</v>
      </c>
      <c r="AX820" s="14" t="s">
        <v>70</v>
      </c>
      <c r="AY820" s="209" t="s">
        <v>128</v>
      </c>
    </row>
    <row r="821" spans="2:51" s="15" customFormat="1" ht="12">
      <c r="B821" s="210"/>
      <c r="C821" s="211"/>
      <c r="D821" s="190" t="s">
        <v>140</v>
      </c>
      <c r="E821" s="212" t="s">
        <v>19</v>
      </c>
      <c r="F821" s="213" t="s">
        <v>148</v>
      </c>
      <c r="G821" s="211"/>
      <c r="H821" s="214">
        <v>70.74</v>
      </c>
      <c r="I821" s="215"/>
      <c r="J821" s="211"/>
      <c r="K821" s="211"/>
      <c r="L821" s="216"/>
      <c r="M821" s="217"/>
      <c r="N821" s="218"/>
      <c r="O821" s="218"/>
      <c r="P821" s="218"/>
      <c r="Q821" s="218"/>
      <c r="R821" s="218"/>
      <c r="S821" s="218"/>
      <c r="T821" s="219"/>
      <c r="AT821" s="220" t="s">
        <v>140</v>
      </c>
      <c r="AU821" s="220" t="s">
        <v>136</v>
      </c>
      <c r="AV821" s="15" t="s">
        <v>135</v>
      </c>
      <c r="AW821" s="15" t="s">
        <v>32</v>
      </c>
      <c r="AX821" s="15" t="s">
        <v>78</v>
      </c>
      <c r="AY821" s="220" t="s">
        <v>128</v>
      </c>
    </row>
    <row r="822" spans="1:65" s="2" customFormat="1" ht="16.5" customHeight="1">
      <c r="A822" s="35"/>
      <c r="B822" s="36"/>
      <c r="C822" s="170" t="s">
        <v>1019</v>
      </c>
      <c r="D822" s="170" t="s">
        <v>130</v>
      </c>
      <c r="E822" s="171" t="s">
        <v>1020</v>
      </c>
      <c r="F822" s="172" t="s">
        <v>1021</v>
      </c>
      <c r="G822" s="173" t="s">
        <v>535</v>
      </c>
      <c r="H822" s="174">
        <v>2</v>
      </c>
      <c r="I822" s="175"/>
      <c r="J822" s="176">
        <f>ROUND(I822*H822,2)</f>
        <v>0</v>
      </c>
      <c r="K822" s="172" t="s">
        <v>134</v>
      </c>
      <c r="L822" s="40"/>
      <c r="M822" s="177" t="s">
        <v>19</v>
      </c>
      <c r="N822" s="178" t="s">
        <v>42</v>
      </c>
      <c r="O822" s="65"/>
      <c r="P822" s="179">
        <f>O822*H822</f>
        <v>0</v>
      </c>
      <c r="Q822" s="179">
        <v>0</v>
      </c>
      <c r="R822" s="179">
        <f>Q822*H822</f>
        <v>0</v>
      </c>
      <c r="S822" s="179">
        <v>0</v>
      </c>
      <c r="T822" s="180">
        <f>S822*H822</f>
        <v>0</v>
      </c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R822" s="181" t="s">
        <v>293</v>
      </c>
      <c r="AT822" s="181" t="s">
        <v>130</v>
      </c>
      <c r="AU822" s="181" t="s">
        <v>136</v>
      </c>
      <c r="AY822" s="18" t="s">
        <v>128</v>
      </c>
      <c r="BE822" s="182">
        <f>IF(N822="základní",J822,0)</f>
        <v>0</v>
      </c>
      <c r="BF822" s="182">
        <f>IF(N822="snížená",J822,0)</f>
        <v>0</v>
      </c>
      <c r="BG822" s="182">
        <f>IF(N822="zákl. přenesená",J822,0)</f>
        <v>0</v>
      </c>
      <c r="BH822" s="182">
        <f>IF(N822="sníž. přenesená",J822,0)</f>
        <v>0</v>
      </c>
      <c r="BI822" s="182">
        <f>IF(N822="nulová",J822,0)</f>
        <v>0</v>
      </c>
      <c r="BJ822" s="18" t="s">
        <v>136</v>
      </c>
      <c r="BK822" s="182">
        <f>ROUND(I822*H822,2)</f>
        <v>0</v>
      </c>
      <c r="BL822" s="18" t="s">
        <v>293</v>
      </c>
      <c r="BM822" s="181" t="s">
        <v>1022</v>
      </c>
    </row>
    <row r="823" spans="1:47" s="2" customFormat="1" ht="12">
      <c r="A823" s="35"/>
      <c r="B823" s="36"/>
      <c r="C823" s="37"/>
      <c r="D823" s="183" t="s">
        <v>138</v>
      </c>
      <c r="E823" s="37"/>
      <c r="F823" s="184" t="s">
        <v>1023</v>
      </c>
      <c r="G823" s="37"/>
      <c r="H823" s="37"/>
      <c r="I823" s="185"/>
      <c r="J823" s="37"/>
      <c r="K823" s="37"/>
      <c r="L823" s="40"/>
      <c r="M823" s="186"/>
      <c r="N823" s="187"/>
      <c r="O823" s="65"/>
      <c r="P823" s="65"/>
      <c r="Q823" s="65"/>
      <c r="R823" s="65"/>
      <c r="S823" s="65"/>
      <c r="T823" s="66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T823" s="18" t="s">
        <v>138</v>
      </c>
      <c r="AU823" s="18" t="s">
        <v>136</v>
      </c>
    </row>
    <row r="824" spans="1:65" s="2" customFormat="1" ht="16.5" customHeight="1">
      <c r="A824" s="35"/>
      <c r="B824" s="36"/>
      <c r="C824" s="170" t="s">
        <v>1024</v>
      </c>
      <c r="D824" s="170" t="s">
        <v>130</v>
      </c>
      <c r="E824" s="171" t="s">
        <v>1025</v>
      </c>
      <c r="F824" s="172" t="s">
        <v>1026</v>
      </c>
      <c r="G824" s="173" t="s">
        <v>535</v>
      </c>
      <c r="H824" s="174">
        <v>5</v>
      </c>
      <c r="I824" s="175"/>
      <c r="J824" s="176">
        <f>ROUND(I824*H824,2)</f>
        <v>0</v>
      </c>
      <c r="K824" s="172" t="s">
        <v>134</v>
      </c>
      <c r="L824" s="40"/>
      <c r="M824" s="177" t="s">
        <v>19</v>
      </c>
      <c r="N824" s="178" t="s">
        <v>42</v>
      </c>
      <c r="O824" s="65"/>
      <c r="P824" s="179">
        <f>O824*H824</f>
        <v>0</v>
      </c>
      <c r="Q824" s="179">
        <v>0</v>
      </c>
      <c r="R824" s="179">
        <f>Q824*H824</f>
        <v>0</v>
      </c>
      <c r="S824" s="179">
        <v>0</v>
      </c>
      <c r="T824" s="180">
        <f>S824*H824</f>
        <v>0</v>
      </c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R824" s="181" t="s">
        <v>293</v>
      </c>
      <c r="AT824" s="181" t="s">
        <v>130</v>
      </c>
      <c r="AU824" s="181" t="s">
        <v>136</v>
      </c>
      <c r="AY824" s="18" t="s">
        <v>128</v>
      </c>
      <c r="BE824" s="182">
        <f>IF(N824="základní",J824,0)</f>
        <v>0</v>
      </c>
      <c r="BF824" s="182">
        <f>IF(N824="snížená",J824,0)</f>
        <v>0</v>
      </c>
      <c r="BG824" s="182">
        <f>IF(N824="zákl. přenesená",J824,0)</f>
        <v>0</v>
      </c>
      <c r="BH824" s="182">
        <f>IF(N824="sníž. přenesená",J824,0)</f>
        <v>0</v>
      </c>
      <c r="BI824" s="182">
        <f>IF(N824="nulová",J824,0)</f>
        <v>0</v>
      </c>
      <c r="BJ824" s="18" t="s">
        <v>136</v>
      </c>
      <c r="BK824" s="182">
        <f>ROUND(I824*H824,2)</f>
        <v>0</v>
      </c>
      <c r="BL824" s="18" t="s">
        <v>293</v>
      </c>
      <c r="BM824" s="181" t="s">
        <v>1027</v>
      </c>
    </row>
    <row r="825" spans="1:47" s="2" customFormat="1" ht="12">
      <c r="A825" s="35"/>
      <c r="B825" s="36"/>
      <c r="C825" s="37"/>
      <c r="D825" s="183" t="s">
        <v>138</v>
      </c>
      <c r="E825" s="37"/>
      <c r="F825" s="184" t="s">
        <v>1028</v>
      </c>
      <c r="G825" s="37"/>
      <c r="H825" s="37"/>
      <c r="I825" s="185"/>
      <c r="J825" s="37"/>
      <c r="K825" s="37"/>
      <c r="L825" s="40"/>
      <c r="M825" s="186"/>
      <c r="N825" s="187"/>
      <c r="O825" s="65"/>
      <c r="P825" s="65"/>
      <c r="Q825" s="65"/>
      <c r="R825" s="65"/>
      <c r="S825" s="65"/>
      <c r="T825" s="66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T825" s="18" t="s">
        <v>138</v>
      </c>
      <c r="AU825" s="18" t="s">
        <v>136</v>
      </c>
    </row>
    <row r="826" spans="1:65" s="2" customFormat="1" ht="16.5" customHeight="1">
      <c r="A826" s="35"/>
      <c r="B826" s="36"/>
      <c r="C826" s="170" t="s">
        <v>1029</v>
      </c>
      <c r="D826" s="170" t="s">
        <v>130</v>
      </c>
      <c r="E826" s="171" t="s">
        <v>1030</v>
      </c>
      <c r="F826" s="172" t="s">
        <v>1031</v>
      </c>
      <c r="G826" s="173" t="s">
        <v>535</v>
      </c>
      <c r="H826" s="174">
        <v>3</v>
      </c>
      <c r="I826" s="175"/>
      <c r="J826" s="176">
        <f>ROUND(I826*H826,2)</f>
        <v>0</v>
      </c>
      <c r="K826" s="172" t="s">
        <v>134</v>
      </c>
      <c r="L826" s="40"/>
      <c r="M826" s="177" t="s">
        <v>19</v>
      </c>
      <c r="N826" s="178" t="s">
        <v>42</v>
      </c>
      <c r="O826" s="65"/>
      <c r="P826" s="179">
        <f>O826*H826</f>
        <v>0</v>
      </c>
      <c r="Q826" s="179">
        <v>0</v>
      </c>
      <c r="R826" s="179">
        <f>Q826*H826</f>
        <v>0</v>
      </c>
      <c r="S826" s="179">
        <v>0</v>
      </c>
      <c r="T826" s="180">
        <f>S826*H826</f>
        <v>0</v>
      </c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R826" s="181" t="s">
        <v>293</v>
      </c>
      <c r="AT826" s="181" t="s">
        <v>130</v>
      </c>
      <c r="AU826" s="181" t="s">
        <v>136</v>
      </c>
      <c r="AY826" s="18" t="s">
        <v>128</v>
      </c>
      <c r="BE826" s="182">
        <f>IF(N826="základní",J826,0)</f>
        <v>0</v>
      </c>
      <c r="BF826" s="182">
        <f>IF(N826="snížená",J826,0)</f>
        <v>0</v>
      </c>
      <c r="BG826" s="182">
        <f>IF(N826="zákl. přenesená",J826,0)</f>
        <v>0</v>
      </c>
      <c r="BH826" s="182">
        <f>IF(N826="sníž. přenesená",J826,0)</f>
        <v>0</v>
      </c>
      <c r="BI826" s="182">
        <f>IF(N826="nulová",J826,0)</f>
        <v>0</v>
      </c>
      <c r="BJ826" s="18" t="s">
        <v>136</v>
      </c>
      <c r="BK826" s="182">
        <f>ROUND(I826*H826,2)</f>
        <v>0</v>
      </c>
      <c r="BL826" s="18" t="s">
        <v>293</v>
      </c>
      <c r="BM826" s="181" t="s">
        <v>1032</v>
      </c>
    </row>
    <row r="827" spans="1:47" s="2" customFormat="1" ht="12">
      <c r="A827" s="35"/>
      <c r="B827" s="36"/>
      <c r="C827" s="37"/>
      <c r="D827" s="183" t="s">
        <v>138</v>
      </c>
      <c r="E827" s="37"/>
      <c r="F827" s="184" t="s">
        <v>1033</v>
      </c>
      <c r="G827" s="37"/>
      <c r="H827" s="37"/>
      <c r="I827" s="185"/>
      <c r="J827" s="37"/>
      <c r="K827" s="37"/>
      <c r="L827" s="40"/>
      <c r="M827" s="186"/>
      <c r="N827" s="187"/>
      <c r="O827" s="65"/>
      <c r="P827" s="65"/>
      <c r="Q827" s="65"/>
      <c r="R827" s="65"/>
      <c r="S827" s="65"/>
      <c r="T827" s="66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T827" s="18" t="s">
        <v>138</v>
      </c>
      <c r="AU827" s="18" t="s">
        <v>136</v>
      </c>
    </row>
    <row r="828" spans="1:65" s="2" customFormat="1" ht="16.5" customHeight="1">
      <c r="A828" s="35"/>
      <c r="B828" s="36"/>
      <c r="C828" s="170" t="s">
        <v>1034</v>
      </c>
      <c r="D828" s="170" t="s">
        <v>130</v>
      </c>
      <c r="E828" s="171" t="s">
        <v>1035</v>
      </c>
      <c r="F828" s="172" t="s">
        <v>1036</v>
      </c>
      <c r="G828" s="173" t="s">
        <v>236</v>
      </c>
      <c r="H828" s="174">
        <v>25.5</v>
      </c>
      <c r="I828" s="175"/>
      <c r="J828" s="176">
        <f>ROUND(I828*H828,2)</f>
        <v>0</v>
      </c>
      <c r="K828" s="172" t="s">
        <v>134</v>
      </c>
      <c r="L828" s="40"/>
      <c r="M828" s="177" t="s">
        <v>19</v>
      </c>
      <c r="N828" s="178" t="s">
        <v>42</v>
      </c>
      <c r="O828" s="65"/>
      <c r="P828" s="179">
        <f>O828*H828</f>
        <v>0</v>
      </c>
      <c r="Q828" s="179">
        <v>0</v>
      </c>
      <c r="R828" s="179">
        <f>Q828*H828</f>
        <v>0</v>
      </c>
      <c r="S828" s="179">
        <v>0</v>
      </c>
      <c r="T828" s="180">
        <f>S828*H828</f>
        <v>0</v>
      </c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R828" s="181" t="s">
        <v>293</v>
      </c>
      <c r="AT828" s="181" t="s">
        <v>130</v>
      </c>
      <c r="AU828" s="181" t="s">
        <v>136</v>
      </c>
      <c r="AY828" s="18" t="s">
        <v>128</v>
      </c>
      <c r="BE828" s="182">
        <f>IF(N828="základní",J828,0)</f>
        <v>0</v>
      </c>
      <c r="BF828" s="182">
        <f>IF(N828="snížená",J828,0)</f>
        <v>0</v>
      </c>
      <c r="BG828" s="182">
        <f>IF(N828="zákl. přenesená",J828,0)</f>
        <v>0</v>
      </c>
      <c r="BH828" s="182">
        <f>IF(N828="sníž. přenesená",J828,0)</f>
        <v>0</v>
      </c>
      <c r="BI828" s="182">
        <f>IF(N828="nulová",J828,0)</f>
        <v>0</v>
      </c>
      <c r="BJ828" s="18" t="s">
        <v>136</v>
      </c>
      <c r="BK828" s="182">
        <f>ROUND(I828*H828,2)</f>
        <v>0</v>
      </c>
      <c r="BL828" s="18" t="s">
        <v>293</v>
      </c>
      <c r="BM828" s="181" t="s">
        <v>1037</v>
      </c>
    </row>
    <row r="829" spans="1:47" s="2" customFormat="1" ht="12">
      <c r="A829" s="35"/>
      <c r="B829" s="36"/>
      <c r="C829" s="37"/>
      <c r="D829" s="183" t="s">
        <v>138</v>
      </c>
      <c r="E829" s="37"/>
      <c r="F829" s="184" t="s">
        <v>1038</v>
      </c>
      <c r="G829" s="37"/>
      <c r="H829" s="37"/>
      <c r="I829" s="185"/>
      <c r="J829" s="37"/>
      <c r="K829" s="37"/>
      <c r="L829" s="40"/>
      <c r="M829" s="186"/>
      <c r="N829" s="187"/>
      <c r="O829" s="65"/>
      <c r="P829" s="65"/>
      <c r="Q829" s="65"/>
      <c r="R829" s="65"/>
      <c r="S829" s="65"/>
      <c r="T829" s="66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T829" s="18" t="s">
        <v>138</v>
      </c>
      <c r="AU829" s="18" t="s">
        <v>136</v>
      </c>
    </row>
    <row r="830" spans="2:51" s="13" customFormat="1" ht="12">
      <c r="B830" s="188"/>
      <c r="C830" s="189"/>
      <c r="D830" s="190" t="s">
        <v>140</v>
      </c>
      <c r="E830" s="191" t="s">
        <v>19</v>
      </c>
      <c r="F830" s="192" t="s">
        <v>1039</v>
      </c>
      <c r="G830" s="189"/>
      <c r="H830" s="191" t="s">
        <v>19</v>
      </c>
      <c r="I830" s="193"/>
      <c r="J830" s="189"/>
      <c r="K830" s="189"/>
      <c r="L830" s="194"/>
      <c r="M830" s="195"/>
      <c r="N830" s="196"/>
      <c r="O830" s="196"/>
      <c r="P830" s="196"/>
      <c r="Q830" s="196"/>
      <c r="R830" s="196"/>
      <c r="S830" s="196"/>
      <c r="T830" s="197"/>
      <c r="AT830" s="198" t="s">
        <v>140</v>
      </c>
      <c r="AU830" s="198" t="s">
        <v>136</v>
      </c>
      <c r="AV830" s="13" t="s">
        <v>78</v>
      </c>
      <c r="AW830" s="13" t="s">
        <v>32</v>
      </c>
      <c r="AX830" s="13" t="s">
        <v>70</v>
      </c>
      <c r="AY830" s="198" t="s">
        <v>128</v>
      </c>
    </row>
    <row r="831" spans="2:51" s="14" customFormat="1" ht="12">
      <c r="B831" s="199"/>
      <c r="C831" s="200"/>
      <c r="D831" s="190" t="s">
        <v>140</v>
      </c>
      <c r="E831" s="201" t="s">
        <v>19</v>
      </c>
      <c r="F831" s="202" t="s">
        <v>976</v>
      </c>
      <c r="G831" s="200"/>
      <c r="H831" s="203">
        <v>25.5</v>
      </c>
      <c r="I831" s="204"/>
      <c r="J831" s="200"/>
      <c r="K831" s="200"/>
      <c r="L831" s="205"/>
      <c r="M831" s="206"/>
      <c r="N831" s="207"/>
      <c r="O831" s="207"/>
      <c r="P831" s="207"/>
      <c r="Q831" s="207"/>
      <c r="R831" s="207"/>
      <c r="S831" s="207"/>
      <c r="T831" s="208"/>
      <c r="AT831" s="209" t="s">
        <v>140</v>
      </c>
      <c r="AU831" s="209" t="s">
        <v>136</v>
      </c>
      <c r="AV831" s="14" t="s">
        <v>136</v>
      </c>
      <c r="AW831" s="14" t="s">
        <v>32</v>
      </c>
      <c r="AX831" s="14" t="s">
        <v>70</v>
      </c>
      <c r="AY831" s="209" t="s">
        <v>128</v>
      </c>
    </row>
    <row r="832" spans="2:51" s="15" customFormat="1" ht="12">
      <c r="B832" s="210"/>
      <c r="C832" s="211"/>
      <c r="D832" s="190" t="s">
        <v>140</v>
      </c>
      <c r="E832" s="212" t="s">
        <v>19</v>
      </c>
      <c r="F832" s="213" t="s">
        <v>148</v>
      </c>
      <c r="G832" s="211"/>
      <c r="H832" s="214">
        <v>25.5</v>
      </c>
      <c r="I832" s="215"/>
      <c r="J832" s="211"/>
      <c r="K832" s="211"/>
      <c r="L832" s="216"/>
      <c r="M832" s="217"/>
      <c r="N832" s="218"/>
      <c r="O832" s="218"/>
      <c r="P832" s="218"/>
      <c r="Q832" s="218"/>
      <c r="R832" s="218"/>
      <c r="S832" s="218"/>
      <c r="T832" s="219"/>
      <c r="AT832" s="220" t="s">
        <v>140</v>
      </c>
      <c r="AU832" s="220" t="s">
        <v>136</v>
      </c>
      <c r="AV832" s="15" t="s">
        <v>135</v>
      </c>
      <c r="AW832" s="15" t="s">
        <v>32</v>
      </c>
      <c r="AX832" s="15" t="s">
        <v>78</v>
      </c>
      <c r="AY832" s="220" t="s">
        <v>128</v>
      </c>
    </row>
    <row r="833" spans="1:65" s="2" customFormat="1" ht="16.5" customHeight="1">
      <c r="A833" s="35"/>
      <c r="B833" s="36"/>
      <c r="C833" s="170" t="s">
        <v>1040</v>
      </c>
      <c r="D833" s="170" t="s">
        <v>130</v>
      </c>
      <c r="E833" s="171" t="s">
        <v>1041</v>
      </c>
      <c r="F833" s="172" t="s">
        <v>1042</v>
      </c>
      <c r="G833" s="173" t="s">
        <v>535</v>
      </c>
      <c r="H833" s="174">
        <v>25</v>
      </c>
      <c r="I833" s="175"/>
      <c r="J833" s="176">
        <f>ROUND(I833*H833,2)</f>
        <v>0</v>
      </c>
      <c r="K833" s="172" t="s">
        <v>134</v>
      </c>
      <c r="L833" s="40"/>
      <c r="M833" s="177" t="s">
        <v>19</v>
      </c>
      <c r="N833" s="178" t="s">
        <v>42</v>
      </c>
      <c r="O833" s="65"/>
      <c r="P833" s="179">
        <f>O833*H833</f>
        <v>0</v>
      </c>
      <c r="Q833" s="179">
        <v>0</v>
      </c>
      <c r="R833" s="179">
        <f>Q833*H833</f>
        <v>0</v>
      </c>
      <c r="S833" s="179">
        <v>0</v>
      </c>
      <c r="T833" s="180">
        <f>S833*H833</f>
        <v>0</v>
      </c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R833" s="181" t="s">
        <v>293</v>
      </c>
      <c r="AT833" s="181" t="s">
        <v>130</v>
      </c>
      <c r="AU833" s="181" t="s">
        <v>136</v>
      </c>
      <c r="AY833" s="18" t="s">
        <v>128</v>
      </c>
      <c r="BE833" s="182">
        <f>IF(N833="základní",J833,0)</f>
        <v>0</v>
      </c>
      <c r="BF833" s="182">
        <f>IF(N833="snížená",J833,0)</f>
        <v>0</v>
      </c>
      <c r="BG833" s="182">
        <f>IF(N833="zákl. přenesená",J833,0)</f>
        <v>0</v>
      </c>
      <c r="BH833" s="182">
        <f>IF(N833="sníž. přenesená",J833,0)</f>
        <v>0</v>
      </c>
      <c r="BI833" s="182">
        <f>IF(N833="nulová",J833,0)</f>
        <v>0</v>
      </c>
      <c r="BJ833" s="18" t="s">
        <v>136</v>
      </c>
      <c r="BK833" s="182">
        <f>ROUND(I833*H833,2)</f>
        <v>0</v>
      </c>
      <c r="BL833" s="18" t="s">
        <v>293</v>
      </c>
      <c r="BM833" s="181" t="s">
        <v>1043</v>
      </c>
    </row>
    <row r="834" spans="1:47" s="2" customFormat="1" ht="12">
      <c r="A834" s="35"/>
      <c r="B834" s="36"/>
      <c r="C834" s="37"/>
      <c r="D834" s="183" t="s">
        <v>138</v>
      </c>
      <c r="E834" s="37"/>
      <c r="F834" s="184" t="s">
        <v>1044</v>
      </c>
      <c r="G834" s="37"/>
      <c r="H834" s="37"/>
      <c r="I834" s="185"/>
      <c r="J834" s="37"/>
      <c r="K834" s="37"/>
      <c r="L834" s="40"/>
      <c r="M834" s="186"/>
      <c r="N834" s="187"/>
      <c r="O834" s="65"/>
      <c r="P834" s="65"/>
      <c r="Q834" s="65"/>
      <c r="R834" s="65"/>
      <c r="S834" s="65"/>
      <c r="T834" s="66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T834" s="18" t="s">
        <v>138</v>
      </c>
      <c r="AU834" s="18" t="s">
        <v>136</v>
      </c>
    </row>
    <row r="835" spans="1:65" s="2" customFormat="1" ht="16.5" customHeight="1">
      <c r="A835" s="35"/>
      <c r="B835" s="36"/>
      <c r="C835" s="221" t="s">
        <v>1045</v>
      </c>
      <c r="D835" s="221" t="s">
        <v>195</v>
      </c>
      <c r="E835" s="222" t="s">
        <v>1046</v>
      </c>
      <c r="F835" s="223" t="s">
        <v>1047</v>
      </c>
      <c r="G835" s="224" t="s">
        <v>535</v>
      </c>
      <c r="H835" s="225">
        <v>25</v>
      </c>
      <c r="I835" s="226"/>
      <c r="J835" s="227">
        <f>ROUND(I835*H835,2)</f>
        <v>0</v>
      </c>
      <c r="K835" s="223" t="s">
        <v>19</v>
      </c>
      <c r="L835" s="228"/>
      <c r="M835" s="229" t="s">
        <v>19</v>
      </c>
      <c r="N835" s="230" t="s">
        <v>42</v>
      </c>
      <c r="O835" s="65"/>
      <c r="P835" s="179">
        <f>O835*H835</f>
        <v>0</v>
      </c>
      <c r="Q835" s="179">
        <v>0.00042</v>
      </c>
      <c r="R835" s="179">
        <f>Q835*H835</f>
        <v>0.0105</v>
      </c>
      <c r="S835" s="179">
        <v>0</v>
      </c>
      <c r="T835" s="180">
        <f>S835*H835</f>
        <v>0</v>
      </c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R835" s="181" t="s">
        <v>399</v>
      </c>
      <c r="AT835" s="181" t="s">
        <v>195</v>
      </c>
      <c r="AU835" s="181" t="s">
        <v>136</v>
      </c>
      <c r="AY835" s="18" t="s">
        <v>128</v>
      </c>
      <c r="BE835" s="182">
        <f>IF(N835="základní",J835,0)</f>
        <v>0</v>
      </c>
      <c r="BF835" s="182">
        <f>IF(N835="snížená",J835,0)</f>
        <v>0</v>
      </c>
      <c r="BG835" s="182">
        <f>IF(N835="zákl. přenesená",J835,0)</f>
        <v>0</v>
      </c>
      <c r="BH835" s="182">
        <f>IF(N835="sníž. přenesená",J835,0)</f>
        <v>0</v>
      </c>
      <c r="BI835" s="182">
        <f>IF(N835="nulová",J835,0)</f>
        <v>0</v>
      </c>
      <c r="BJ835" s="18" t="s">
        <v>136</v>
      </c>
      <c r="BK835" s="182">
        <f>ROUND(I835*H835,2)</f>
        <v>0</v>
      </c>
      <c r="BL835" s="18" t="s">
        <v>293</v>
      </c>
      <c r="BM835" s="181" t="s">
        <v>1048</v>
      </c>
    </row>
    <row r="836" spans="1:65" s="2" customFormat="1" ht="16.5" customHeight="1">
      <c r="A836" s="35"/>
      <c r="B836" s="36"/>
      <c r="C836" s="170" t="s">
        <v>1049</v>
      </c>
      <c r="D836" s="170" t="s">
        <v>130</v>
      </c>
      <c r="E836" s="171" t="s">
        <v>1050</v>
      </c>
      <c r="F836" s="172" t="s">
        <v>1051</v>
      </c>
      <c r="G836" s="173" t="s">
        <v>535</v>
      </c>
      <c r="H836" s="174">
        <v>3</v>
      </c>
      <c r="I836" s="175"/>
      <c r="J836" s="176">
        <f>ROUND(I836*H836,2)</f>
        <v>0</v>
      </c>
      <c r="K836" s="172" t="s">
        <v>134</v>
      </c>
      <c r="L836" s="40"/>
      <c r="M836" s="177" t="s">
        <v>19</v>
      </c>
      <c r="N836" s="178" t="s">
        <v>42</v>
      </c>
      <c r="O836" s="65"/>
      <c r="P836" s="179">
        <f>O836*H836</f>
        <v>0</v>
      </c>
      <c r="Q836" s="179">
        <v>0</v>
      </c>
      <c r="R836" s="179">
        <f>Q836*H836</f>
        <v>0</v>
      </c>
      <c r="S836" s="179">
        <v>0</v>
      </c>
      <c r="T836" s="180">
        <f>S836*H836</f>
        <v>0</v>
      </c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R836" s="181" t="s">
        <v>293</v>
      </c>
      <c r="AT836" s="181" t="s">
        <v>130</v>
      </c>
      <c r="AU836" s="181" t="s">
        <v>136</v>
      </c>
      <c r="AY836" s="18" t="s">
        <v>128</v>
      </c>
      <c r="BE836" s="182">
        <f>IF(N836="základní",J836,0)</f>
        <v>0</v>
      </c>
      <c r="BF836" s="182">
        <f>IF(N836="snížená",J836,0)</f>
        <v>0</v>
      </c>
      <c r="BG836" s="182">
        <f>IF(N836="zákl. přenesená",J836,0)</f>
        <v>0</v>
      </c>
      <c r="BH836" s="182">
        <f>IF(N836="sníž. přenesená",J836,0)</f>
        <v>0</v>
      </c>
      <c r="BI836" s="182">
        <f>IF(N836="nulová",J836,0)</f>
        <v>0</v>
      </c>
      <c r="BJ836" s="18" t="s">
        <v>136</v>
      </c>
      <c r="BK836" s="182">
        <f>ROUND(I836*H836,2)</f>
        <v>0</v>
      </c>
      <c r="BL836" s="18" t="s">
        <v>293</v>
      </c>
      <c r="BM836" s="181" t="s">
        <v>1052</v>
      </c>
    </row>
    <row r="837" spans="1:47" s="2" customFormat="1" ht="12">
      <c r="A837" s="35"/>
      <c r="B837" s="36"/>
      <c r="C837" s="37"/>
      <c r="D837" s="183" t="s">
        <v>138</v>
      </c>
      <c r="E837" s="37"/>
      <c r="F837" s="184" t="s">
        <v>1053</v>
      </c>
      <c r="G837" s="37"/>
      <c r="H837" s="37"/>
      <c r="I837" s="185"/>
      <c r="J837" s="37"/>
      <c r="K837" s="37"/>
      <c r="L837" s="40"/>
      <c r="M837" s="186"/>
      <c r="N837" s="187"/>
      <c r="O837" s="65"/>
      <c r="P837" s="65"/>
      <c r="Q837" s="65"/>
      <c r="R837" s="65"/>
      <c r="S837" s="65"/>
      <c r="T837" s="66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T837" s="18" t="s">
        <v>138</v>
      </c>
      <c r="AU837" s="18" t="s">
        <v>136</v>
      </c>
    </row>
    <row r="838" spans="1:65" s="2" customFormat="1" ht="24.2" customHeight="1">
      <c r="A838" s="35"/>
      <c r="B838" s="36"/>
      <c r="C838" s="170" t="s">
        <v>1054</v>
      </c>
      <c r="D838" s="170" t="s">
        <v>130</v>
      </c>
      <c r="E838" s="171" t="s">
        <v>1055</v>
      </c>
      <c r="F838" s="172" t="s">
        <v>1056</v>
      </c>
      <c r="G838" s="173" t="s">
        <v>535</v>
      </c>
      <c r="H838" s="174">
        <v>3</v>
      </c>
      <c r="I838" s="175"/>
      <c r="J838" s="176">
        <f>ROUND(I838*H838,2)</f>
        <v>0</v>
      </c>
      <c r="K838" s="172" t="s">
        <v>19</v>
      </c>
      <c r="L838" s="40"/>
      <c r="M838" s="177" t="s">
        <v>19</v>
      </c>
      <c r="N838" s="178" t="s">
        <v>42</v>
      </c>
      <c r="O838" s="65"/>
      <c r="P838" s="179">
        <f>O838*H838</f>
        <v>0</v>
      </c>
      <c r="Q838" s="179">
        <v>0</v>
      </c>
      <c r="R838" s="179">
        <f>Q838*H838</f>
        <v>0</v>
      </c>
      <c r="S838" s="179">
        <v>0</v>
      </c>
      <c r="T838" s="180">
        <f>S838*H838</f>
        <v>0</v>
      </c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R838" s="181" t="s">
        <v>293</v>
      </c>
      <c r="AT838" s="181" t="s">
        <v>130</v>
      </c>
      <c r="AU838" s="181" t="s">
        <v>136</v>
      </c>
      <c r="AY838" s="18" t="s">
        <v>128</v>
      </c>
      <c r="BE838" s="182">
        <f>IF(N838="základní",J838,0)</f>
        <v>0</v>
      </c>
      <c r="BF838" s="182">
        <f>IF(N838="snížená",J838,0)</f>
        <v>0</v>
      </c>
      <c r="BG838" s="182">
        <f>IF(N838="zákl. přenesená",J838,0)</f>
        <v>0</v>
      </c>
      <c r="BH838" s="182">
        <f>IF(N838="sníž. přenesená",J838,0)</f>
        <v>0</v>
      </c>
      <c r="BI838" s="182">
        <f>IF(N838="nulová",J838,0)</f>
        <v>0</v>
      </c>
      <c r="BJ838" s="18" t="s">
        <v>136</v>
      </c>
      <c r="BK838" s="182">
        <f>ROUND(I838*H838,2)</f>
        <v>0</v>
      </c>
      <c r="BL838" s="18" t="s">
        <v>293</v>
      </c>
      <c r="BM838" s="181" t="s">
        <v>1057</v>
      </c>
    </row>
    <row r="839" spans="1:65" s="2" customFormat="1" ht="44.25" customHeight="1">
      <c r="A839" s="35"/>
      <c r="B839" s="36"/>
      <c r="C839" s="170" t="s">
        <v>1058</v>
      </c>
      <c r="D839" s="170" t="s">
        <v>130</v>
      </c>
      <c r="E839" s="171" t="s">
        <v>1059</v>
      </c>
      <c r="F839" s="172" t="s">
        <v>1060</v>
      </c>
      <c r="G839" s="173" t="s">
        <v>826</v>
      </c>
      <c r="H839" s="243"/>
      <c r="I839" s="175"/>
      <c r="J839" s="176">
        <f>ROUND(I839*H839,2)</f>
        <v>0</v>
      </c>
      <c r="K839" s="172" t="s">
        <v>134</v>
      </c>
      <c r="L839" s="40"/>
      <c r="M839" s="177" t="s">
        <v>19</v>
      </c>
      <c r="N839" s="178" t="s">
        <v>42</v>
      </c>
      <c r="O839" s="65"/>
      <c r="P839" s="179">
        <f>O839*H839</f>
        <v>0</v>
      </c>
      <c r="Q839" s="179">
        <v>0</v>
      </c>
      <c r="R839" s="179">
        <f>Q839*H839</f>
        <v>0</v>
      </c>
      <c r="S839" s="179">
        <v>0</v>
      </c>
      <c r="T839" s="180">
        <f>S839*H839</f>
        <v>0</v>
      </c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R839" s="181" t="s">
        <v>293</v>
      </c>
      <c r="AT839" s="181" t="s">
        <v>130</v>
      </c>
      <c r="AU839" s="181" t="s">
        <v>136</v>
      </c>
      <c r="AY839" s="18" t="s">
        <v>128</v>
      </c>
      <c r="BE839" s="182">
        <f>IF(N839="základní",J839,0)</f>
        <v>0</v>
      </c>
      <c r="BF839" s="182">
        <f>IF(N839="snížená",J839,0)</f>
        <v>0</v>
      </c>
      <c r="BG839" s="182">
        <f>IF(N839="zákl. přenesená",J839,0)</f>
        <v>0</v>
      </c>
      <c r="BH839" s="182">
        <f>IF(N839="sníž. přenesená",J839,0)</f>
        <v>0</v>
      </c>
      <c r="BI839" s="182">
        <f>IF(N839="nulová",J839,0)</f>
        <v>0</v>
      </c>
      <c r="BJ839" s="18" t="s">
        <v>136</v>
      </c>
      <c r="BK839" s="182">
        <f>ROUND(I839*H839,2)</f>
        <v>0</v>
      </c>
      <c r="BL839" s="18" t="s">
        <v>293</v>
      </c>
      <c r="BM839" s="181" t="s">
        <v>1061</v>
      </c>
    </row>
    <row r="840" spans="1:47" s="2" customFormat="1" ht="12">
      <c r="A840" s="35"/>
      <c r="B840" s="36"/>
      <c r="C840" s="37"/>
      <c r="D840" s="183" t="s">
        <v>138</v>
      </c>
      <c r="E840" s="37"/>
      <c r="F840" s="184" t="s">
        <v>1062</v>
      </c>
      <c r="G840" s="37"/>
      <c r="H840" s="37"/>
      <c r="I840" s="185"/>
      <c r="J840" s="37"/>
      <c r="K840" s="37"/>
      <c r="L840" s="40"/>
      <c r="M840" s="186"/>
      <c r="N840" s="187"/>
      <c r="O840" s="65"/>
      <c r="P840" s="65"/>
      <c r="Q840" s="65"/>
      <c r="R840" s="65"/>
      <c r="S840" s="65"/>
      <c r="T840" s="66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T840" s="18" t="s">
        <v>138</v>
      </c>
      <c r="AU840" s="18" t="s">
        <v>136</v>
      </c>
    </row>
    <row r="841" spans="2:63" s="12" customFormat="1" ht="22.9" customHeight="1">
      <c r="B841" s="154"/>
      <c r="C841" s="155"/>
      <c r="D841" s="156" t="s">
        <v>69</v>
      </c>
      <c r="E841" s="168" t="s">
        <v>1063</v>
      </c>
      <c r="F841" s="168" t="s">
        <v>1064</v>
      </c>
      <c r="G841" s="155"/>
      <c r="H841" s="155"/>
      <c r="I841" s="158"/>
      <c r="J841" s="169">
        <f>BK841</f>
        <v>0</v>
      </c>
      <c r="K841" s="155"/>
      <c r="L841" s="160"/>
      <c r="M841" s="161"/>
      <c r="N841" s="162"/>
      <c r="O841" s="162"/>
      <c r="P841" s="163">
        <f>SUM(P842:P853)</f>
        <v>0</v>
      </c>
      <c r="Q841" s="162"/>
      <c r="R841" s="163">
        <f>SUM(R842:R853)</f>
        <v>0.03191</v>
      </c>
      <c r="S841" s="162"/>
      <c r="T841" s="164">
        <f>SUM(T842:T853)</f>
        <v>0</v>
      </c>
      <c r="AR841" s="165" t="s">
        <v>136</v>
      </c>
      <c r="AT841" s="166" t="s">
        <v>69</v>
      </c>
      <c r="AU841" s="166" t="s">
        <v>78</v>
      </c>
      <c r="AY841" s="165" t="s">
        <v>128</v>
      </c>
      <c r="BK841" s="167">
        <f>SUM(BK842:BK853)</f>
        <v>0</v>
      </c>
    </row>
    <row r="842" spans="1:65" s="2" customFormat="1" ht="37.9" customHeight="1">
      <c r="A842" s="35"/>
      <c r="B842" s="36"/>
      <c r="C842" s="170" t="s">
        <v>1065</v>
      </c>
      <c r="D842" s="170" t="s">
        <v>130</v>
      </c>
      <c r="E842" s="171" t="s">
        <v>1066</v>
      </c>
      <c r="F842" s="172" t="s">
        <v>1067</v>
      </c>
      <c r="G842" s="173" t="s">
        <v>535</v>
      </c>
      <c r="H842" s="174">
        <v>1</v>
      </c>
      <c r="I842" s="175"/>
      <c r="J842" s="176">
        <f>ROUND(I842*H842,2)</f>
        <v>0</v>
      </c>
      <c r="K842" s="172" t="s">
        <v>134</v>
      </c>
      <c r="L842" s="40"/>
      <c r="M842" s="177" t="s">
        <v>19</v>
      </c>
      <c r="N842" s="178" t="s">
        <v>42</v>
      </c>
      <c r="O842" s="65"/>
      <c r="P842" s="179">
        <f>O842*H842</f>
        <v>0</v>
      </c>
      <c r="Q842" s="179">
        <v>0</v>
      </c>
      <c r="R842" s="179">
        <f>Q842*H842</f>
        <v>0</v>
      </c>
      <c r="S842" s="179">
        <v>0</v>
      </c>
      <c r="T842" s="180">
        <f>S842*H842</f>
        <v>0</v>
      </c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R842" s="181" t="s">
        <v>293</v>
      </c>
      <c r="AT842" s="181" t="s">
        <v>130</v>
      </c>
      <c r="AU842" s="181" t="s">
        <v>136</v>
      </c>
      <c r="AY842" s="18" t="s">
        <v>128</v>
      </c>
      <c r="BE842" s="182">
        <f>IF(N842="základní",J842,0)</f>
        <v>0</v>
      </c>
      <c r="BF842" s="182">
        <f>IF(N842="snížená",J842,0)</f>
        <v>0</v>
      </c>
      <c r="BG842" s="182">
        <f>IF(N842="zákl. přenesená",J842,0)</f>
        <v>0</v>
      </c>
      <c r="BH842" s="182">
        <f>IF(N842="sníž. přenesená",J842,0)</f>
        <v>0</v>
      </c>
      <c r="BI842" s="182">
        <f>IF(N842="nulová",J842,0)</f>
        <v>0</v>
      </c>
      <c r="BJ842" s="18" t="s">
        <v>136</v>
      </c>
      <c r="BK842" s="182">
        <f>ROUND(I842*H842,2)</f>
        <v>0</v>
      </c>
      <c r="BL842" s="18" t="s">
        <v>293</v>
      </c>
      <c r="BM842" s="181" t="s">
        <v>1068</v>
      </c>
    </row>
    <row r="843" spans="1:47" s="2" customFormat="1" ht="12">
      <c r="A843" s="35"/>
      <c r="B843" s="36"/>
      <c r="C843" s="37"/>
      <c r="D843" s="183" t="s">
        <v>138</v>
      </c>
      <c r="E843" s="37"/>
      <c r="F843" s="184" t="s">
        <v>1069</v>
      </c>
      <c r="G843" s="37"/>
      <c r="H843" s="37"/>
      <c r="I843" s="185"/>
      <c r="J843" s="37"/>
      <c r="K843" s="37"/>
      <c r="L843" s="40"/>
      <c r="M843" s="186"/>
      <c r="N843" s="187"/>
      <c r="O843" s="65"/>
      <c r="P843" s="65"/>
      <c r="Q843" s="65"/>
      <c r="R843" s="65"/>
      <c r="S843" s="65"/>
      <c r="T843" s="66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T843" s="18" t="s">
        <v>138</v>
      </c>
      <c r="AU843" s="18" t="s">
        <v>136</v>
      </c>
    </row>
    <row r="844" spans="1:65" s="2" customFormat="1" ht="37.9" customHeight="1">
      <c r="A844" s="35"/>
      <c r="B844" s="36"/>
      <c r="C844" s="221" t="s">
        <v>1070</v>
      </c>
      <c r="D844" s="221" t="s">
        <v>195</v>
      </c>
      <c r="E844" s="222" t="s">
        <v>1071</v>
      </c>
      <c r="F844" s="223" t="s">
        <v>1072</v>
      </c>
      <c r="G844" s="224" t="s">
        <v>535</v>
      </c>
      <c r="H844" s="225">
        <v>1</v>
      </c>
      <c r="I844" s="226"/>
      <c r="J844" s="227">
        <f>ROUND(I844*H844,2)</f>
        <v>0</v>
      </c>
      <c r="K844" s="223" t="s">
        <v>134</v>
      </c>
      <c r="L844" s="228"/>
      <c r="M844" s="229" t="s">
        <v>19</v>
      </c>
      <c r="N844" s="230" t="s">
        <v>42</v>
      </c>
      <c r="O844" s="65"/>
      <c r="P844" s="179">
        <f>O844*H844</f>
        <v>0</v>
      </c>
      <c r="Q844" s="179">
        <v>0.02423</v>
      </c>
      <c r="R844" s="179">
        <f>Q844*H844</f>
        <v>0.02423</v>
      </c>
      <c r="S844" s="179">
        <v>0</v>
      </c>
      <c r="T844" s="180">
        <f>S844*H844</f>
        <v>0</v>
      </c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R844" s="181" t="s">
        <v>399</v>
      </c>
      <c r="AT844" s="181" t="s">
        <v>195</v>
      </c>
      <c r="AU844" s="181" t="s">
        <v>136</v>
      </c>
      <c r="AY844" s="18" t="s">
        <v>128</v>
      </c>
      <c r="BE844" s="182">
        <f>IF(N844="základní",J844,0)</f>
        <v>0</v>
      </c>
      <c r="BF844" s="182">
        <f>IF(N844="snížená",J844,0)</f>
        <v>0</v>
      </c>
      <c r="BG844" s="182">
        <f>IF(N844="zákl. přenesená",J844,0)</f>
        <v>0</v>
      </c>
      <c r="BH844" s="182">
        <f>IF(N844="sníž. přenesená",J844,0)</f>
        <v>0</v>
      </c>
      <c r="BI844" s="182">
        <f>IF(N844="nulová",J844,0)</f>
        <v>0</v>
      </c>
      <c r="BJ844" s="18" t="s">
        <v>136</v>
      </c>
      <c r="BK844" s="182">
        <f>ROUND(I844*H844,2)</f>
        <v>0</v>
      </c>
      <c r="BL844" s="18" t="s">
        <v>293</v>
      </c>
      <c r="BM844" s="181" t="s">
        <v>1073</v>
      </c>
    </row>
    <row r="845" spans="2:51" s="14" customFormat="1" ht="12">
      <c r="B845" s="199"/>
      <c r="C845" s="200"/>
      <c r="D845" s="190" t="s">
        <v>140</v>
      </c>
      <c r="E845" s="201" t="s">
        <v>19</v>
      </c>
      <c r="F845" s="202" t="s">
        <v>78</v>
      </c>
      <c r="G845" s="200"/>
      <c r="H845" s="203">
        <v>1</v>
      </c>
      <c r="I845" s="204"/>
      <c r="J845" s="200"/>
      <c r="K845" s="200"/>
      <c r="L845" s="205"/>
      <c r="M845" s="206"/>
      <c r="N845" s="207"/>
      <c r="O845" s="207"/>
      <c r="P845" s="207"/>
      <c r="Q845" s="207"/>
      <c r="R845" s="207"/>
      <c r="S845" s="207"/>
      <c r="T845" s="208"/>
      <c r="AT845" s="209" t="s">
        <v>140</v>
      </c>
      <c r="AU845" s="209" t="s">
        <v>136</v>
      </c>
      <c r="AV845" s="14" t="s">
        <v>136</v>
      </c>
      <c r="AW845" s="14" t="s">
        <v>32</v>
      </c>
      <c r="AX845" s="14" t="s">
        <v>78</v>
      </c>
      <c r="AY845" s="209" t="s">
        <v>128</v>
      </c>
    </row>
    <row r="846" spans="1:65" s="2" customFormat="1" ht="37.9" customHeight="1">
      <c r="A846" s="35"/>
      <c r="B846" s="36"/>
      <c r="C846" s="170" t="s">
        <v>1074</v>
      </c>
      <c r="D846" s="170" t="s">
        <v>130</v>
      </c>
      <c r="E846" s="171" t="s">
        <v>1075</v>
      </c>
      <c r="F846" s="172" t="s">
        <v>1076</v>
      </c>
      <c r="G846" s="173" t="s">
        <v>535</v>
      </c>
      <c r="H846" s="174">
        <v>4</v>
      </c>
      <c r="I846" s="175"/>
      <c r="J846" s="176">
        <f>ROUND(I846*H846,2)</f>
        <v>0</v>
      </c>
      <c r="K846" s="172" t="s">
        <v>134</v>
      </c>
      <c r="L846" s="40"/>
      <c r="M846" s="177" t="s">
        <v>19</v>
      </c>
      <c r="N846" s="178" t="s">
        <v>42</v>
      </c>
      <c r="O846" s="65"/>
      <c r="P846" s="179">
        <f>O846*H846</f>
        <v>0</v>
      </c>
      <c r="Q846" s="179">
        <v>0</v>
      </c>
      <c r="R846" s="179">
        <f>Q846*H846</f>
        <v>0</v>
      </c>
      <c r="S846" s="179">
        <v>0</v>
      </c>
      <c r="T846" s="180">
        <f>S846*H846</f>
        <v>0</v>
      </c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R846" s="181" t="s">
        <v>293</v>
      </c>
      <c r="AT846" s="181" t="s">
        <v>130</v>
      </c>
      <c r="AU846" s="181" t="s">
        <v>136</v>
      </c>
      <c r="AY846" s="18" t="s">
        <v>128</v>
      </c>
      <c r="BE846" s="182">
        <f>IF(N846="základní",J846,0)</f>
        <v>0</v>
      </c>
      <c r="BF846" s="182">
        <f>IF(N846="snížená",J846,0)</f>
        <v>0</v>
      </c>
      <c r="BG846" s="182">
        <f>IF(N846="zákl. přenesená",J846,0)</f>
        <v>0</v>
      </c>
      <c r="BH846" s="182">
        <f>IF(N846="sníž. přenesená",J846,0)</f>
        <v>0</v>
      </c>
      <c r="BI846" s="182">
        <f>IF(N846="nulová",J846,0)</f>
        <v>0</v>
      </c>
      <c r="BJ846" s="18" t="s">
        <v>136</v>
      </c>
      <c r="BK846" s="182">
        <f>ROUND(I846*H846,2)</f>
        <v>0</v>
      </c>
      <c r="BL846" s="18" t="s">
        <v>293</v>
      </c>
      <c r="BM846" s="181" t="s">
        <v>1077</v>
      </c>
    </row>
    <row r="847" spans="1:47" s="2" customFormat="1" ht="12">
      <c r="A847" s="35"/>
      <c r="B847" s="36"/>
      <c r="C847" s="37"/>
      <c r="D847" s="183" t="s">
        <v>138</v>
      </c>
      <c r="E847" s="37"/>
      <c r="F847" s="184" t="s">
        <v>1078</v>
      </c>
      <c r="G847" s="37"/>
      <c r="H847" s="37"/>
      <c r="I847" s="185"/>
      <c r="J847" s="37"/>
      <c r="K847" s="37"/>
      <c r="L847" s="40"/>
      <c r="M847" s="186"/>
      <c r="N847" s="187"/>
      <c r="O847" s="65"/>
      <c r="P847" s="65"/>
      <c r="Q847" s="65"/>
      <c r="R847" s="65"/>
      <c r="S847" s="65"/>
      <c r="T847" s="66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T847" s="18" t="s">
        <v>138</v>
      </c>
      <c r="AU847" s="18" t="s">
        <v>136</v>
      </c>
    </row>
    <row r="848" spans="2:51" s="14" customFormat="1" ht="12">
      <c r="B848" s="199"/>
      <c r="C848" s="200"/>
      <c r="D848" s="190" t="s">
        <v>140</v>
      </c>
      <c r="E848" s="201" t="s">
        <v>19</v>
      </c>
      <c r="F848" s="202" t="s">
        <v>1079</v>
      </c>
      <c r="G848" s="200"/>
      <c r="H848" s="203">
        <v>4</v>
      </c>
      <c r="I848" s="204"/>
      <c r="J848" s="200"/>
      <c r="K848" s="200"/>
      <c r="L848" s="205"/>
      <c r="M848" s="206"/>
      <c r="N848" s="207"/>
      <c r="O848" s="207"/>
      <c r="P848" s="207"/>
      <c r="Q848" s="207"/>
      <c r="R848" s="207"/>
      <c r="S848" s="207"/>
      <c r="T848" s="208"/>
      <c r="AT848" s="209" t="s">
        <v>140</v>
      </c>
      <c r="AU848" s="209" t="s">
        <v>136</v>
      </c>
      <c r="AV848" s="14" t="s">
        <v>136</v>
      </c>
      <c r="AW848" s="14" t="s">
        <v>32</v>
      </c>
      <c r="AX848" s="14" t="s">
        <v>78</v>
      </c>
      <c r="AY848" s="209" t="s">
        <v>128</v>
      </c>
    </row>
    <row r="849" spans="1:65" s="2" customFormat="1" ht="21.75" customHeight="1">
      <c r="A849" s="35"/>
      <c r="B849" s="36"/>
      <c r="C849" s="221" t="s">
        <v>1080</v>
      </c>
      <c r="D849" s="221" t="s">
        <v>195</v>
      </c>
      <c r="E849" s="222" t="s">
        <v>1081</v>
      </c>
      <c r="F849" s="223" t="s">
        <v>1082</v>
      </c>
      <c r="G849" s="224" t="s">
        <v>236</v>
      </c>
      <c r="H849" s="225">
        <v>4</v>
      </c>
      <c r="I849" s="226"/>
      <c r="J849" s="227">
        <f>ROUND(I849*H849,2)</f>
        <v>0</v>
      </c>
      <c r="K849" s="223" t="s">
        <v>134</v>
      </c>
      <c r="L849" s="228"/>
      <c r="M849" s="229" t="s">
        <v>19</v>
      </c>
      <c r="N849" s="230" t="s">
        <v>42</v>
      </c>
      <c r="O849" s="65"/>
      <c r="P849" s="179">
        <f>O849*H849</f>
        <v>0</v>
      </c>
      <c r="Q849" s="179">
        <v>0.0018</v>
      </c>
      <c r="R849" s="179">
        <f>Q849*H849</f>
        <v>0.0072</v>
      </c>
      <c r="S849" s="179">
        <v>0</v>
      </c>
      <c r="T849" s="180">
        <f>S849*H849</f>
        <v>0</v>
      </c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R849" s="181" t="s">
        <v>399</v>
      </c>
      <c r="AT849" s="181" t="s">
        <v>195</v>
      </c>
      <c r="AU849" s="181" t="s">
        <v>136</v>
      </c>
      <c r="AY849" s="18" t="s">
        <v>128</v>
      </c>
      <c r="BE849" s="182">
        <f>IF(N849="základní",J849,0)</f>
        <v>0</v>
      </c>
      <c r="BF849" s="182">
        <f>IF(N849="snížená",J849,0)</f>
        <v>0</v>
      </c>
      <c r="BG849" s="182">
        <f>IF(N849="zákl. přenesená",J849,0)</f>
        <v>0</v>
      </c>
      <c r="BH849" s="182">
        <f>IF(N849="sníž. přenesená",J849,0)</f>
        <v>0</v>
      </c>
      <c r="BI849" s="182">
        <f>IF(N849="nulová",J849,0)</f>
        <v>0</v>
      </c>
      <c r="BJ849" s="18" t="s">
        <v>136</v>
      </c>
      <c r="BK849" s="182">
        <f>ROUND(I849*H849,2)</f>
        <v>0</v>
      </c>
      <c r="BL849" s="18" t="s">
        <v>293</v>
      </c>
      <c r="BM849" s="181" t="s">
        <v>1083</v>
      </c>
    </row>
    <row r="850" spans="1:65" s="2" customFormat="1" ht="21.75" customHeight="1">
      <c r="A850" s="35"/>
      <c r="B850" s="36"/>
      <c r="C850" s="221" t="s">
        <v>1084</v>
      </c>
      <c r="D850" s="221" t="s">
        <v>195</v>
      </c>
      <c r="E850" s="222" t="s">
        <v>1085</v>
      </c>
      <c r="F850" s="223" t="s">
        <v>1086</v>
      </c>
      <c r="G850" s="224" t="s">
        <v>535</v>
      </c>
      <c r="H850" s="225">
        <v>8</v>
      </c>
      <c r="I850" s="226"/>
      <c r="J850" s="227">
        <f>ROUND(I850*H850,2)</f>
        <v>0</v>
      </c>
      <c r="K850" s="223" t="s">
        <v>134</v>
      </c>
      <c r="L850" s="228"/>
      <c r="M850" s="229" t="s">
        <v>19</v>
      </c>
      <c r="N850" s="230" t="s">
        <v>42</v>
      </c>
      <c r="O850" s="65"/>
      <c r="P850" s="179">
        <f>O850*H850</f>
        <v>0</v>
      </c>
      <c r="Q850" s="179">
        <v>6E-05</v>
      </c>
      <c r="R850" s="179">
        <f>Q850*H850</f>
        <v>0.00048</v>
      </c>
      <c r="S850" s="179">
        <v>0</v>
      </c>
      <c r="T850" s="180">
        <f>S850*H850</f>
        <v>0</v>
      </c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R850" s="181" t="s">
        <v>399</v>
      </c>
      <c r="AT850" s="181" t="s">
        <v>195</v>
      </c>
      <c r="AU850" s="181" t="s">
        <v>136</v>
      </c>
      <c r="AY850" s="18" t="s">
        <v>128</v>
      </c>
      <c r="BE850" s="182">
        <f>IF(N850="základní",J850,0)</f>
        <v>0</v>
      </c>
      <c r="BF850" s="182">
        <f>IF(N850="snížená",J850,0)</f>
        <v>0</v>
      </c>
      <c r="BG850" s="182">
        <f>IF(N850="zákl. přenesená",J850,0)</f>
        <v>0</v>
      </c>
      <c r="BH850" s="182">
        <f>IF(N850="sníž. přenesená",J850,0)</f>
        <v>0</v>
      </c>
      <c r="BI850" s="182">
        <f>IF(N850="nulová",J850,0)</f>
        <v>0</v>
      </c>
      <c r="BJ850" s="18" t="s">
        <v>136</v>
      </c>
      <c r="BK850" s="182">
        <f>ROUND(I850*H850,2)</f>
        <v>0</v>
      </c>
      <c r="BL850" s="18" t="s">
        <v>293</v>
      </c>
      <c r="BM850" s="181" t="s">
        <v>1087</v>
      </c>
    </row>
    <row r="851" spans="2:51" s="14" customFormat="1" ht="12">
      <c r="B851" s="199"/>
      <c r="C851" s="200"/>
      <c r="D851" s="190" t="s">
        <v>140</v>
      </c>
      <c r="E851" s="201" t="s">
        <v>19</v>
      </c>
      <c r="F851" s="202" t="s">
        <v>1088</v>
      </c>
      <c r="G851" s="200"/>
      <c r="H851" s="203">
        <v>8</v>
      </c>
      <c r="I851" s="204"/>
      <c r="J851" s="200"/>
      <c r="K851" s="200"/>
      <c r="L851" s="205"/>
      <c r="M851" s="206"/>
      <c r="N851" s="207"/>
      <c r="O851" s="207"/>
      <c r="P851" s="207"/>
      <c r="Q851" s="207"/>
      <c r="R851" s="207"/>
      <c r="S851" s="207"/>
      <c r="T851" s="208"/>
      <c r="AT851" s="209" t="s">
        <v>140</v>
      </c>
      <c r="AU851" s="209" t="s">
        <v>136</v>
      </c>
      <c r="AV851" s="14" t="s">
        <v>136</v>
      </c>
      <c r="AW851" s="14" t="s">
        <v>32</v>
      </c>
      <c r="AX851" s="14" t="s">
        <v>78</v>
      </c>
      <c r="AY851" s="209" t="s">
        <v>128</v>
      </c>
    </row>
    <row r="852" spans="1:65" s="2" customFormat="1" ht="44.25" customHeight="1">
      <c r="A852" s="35"/>
      <c r="B852" s="36"/>
      <c r="C852" s="170" t="s">
        <v>1089</v>
      </c>
      <c r="D852" s="170" t="s">
        <v>130</v>
      </c>
      <c r="E852" s="171" t="s">
        <v>1090</v>
      </c>
      <c r="F852" s="172" t="s">
        <v>1091</v>
      </c>
      <c r="G852" s="173" t="s">
        <v>826</v>
      </c>
      <c r="H852" s="243"/>
      <c r="I852" s="175"/>
      <c r="J852" s="176">
        <f>ROUND(I852*H852,2)</f>
        <v>0</v>
      </c>
      <c r="K852" s="172" t="s">
        <v>134</v>
      </c>
      <c r="L852" s="40"/>
      <c r="M852" s="177" t="s">
        <v>19</v>
      </c>
      <c r="N852" s="178" t="s">
        <v>42</v>
      </c>
      <c r="O852" s="65"/>
      <c r="P852" s="179">
        <f>O852*H852</f>
        <v>0</v>
      </c>
      <c r="Q852" s="179">
        <v>0</v>
      </c>
      <c r="R852" s="179">
        <f>Q852*H852</f>
        <v>0</v>
      </c>
      <c r="S852" s="179">
        <v>0</v>
      </c>
      <c r="T852" s="180">
        <f>S852*H852</f>
        <v>0</v>
      </c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R852" s="181" t="s">
        <v>293</v>
      </c>
      <c r="AT852" s="181" t="s">
        <v>130</v>
      </c>
      <c r="AU852" s="181" t="s">
        <v>136</v>
      </c>
      <c r="AY852" s="18" t="s">
        <v>128</v>
      </c>
      <c r="BE852" s="182">
        <f>IF(N852="základní",J852,0)</f>
        <v>0</v>
      </c>
      <c r="BF852" s="182">
        <f>IF(N852="snížená",J852,0)</f>
        <v>0</v>
      </c>
      <c r="BG852" s="182">
        <f>IF(N852="zákl. přenesená",J852,0)</f>
        <v>0</v>
      </c>
      <c r="BH852" s="182">
        <f>IF(N852="sníž. přenesená",J852,0)</f>
        <v>0</v>
      </c>
      <c r="BI852" s="182">
        <f>IF(N852="nulová",J852,0)</f>
        <v>0</v>
      </c>
      <c r="BJ852" s="18" t="s">
        <v>136</v>
      </c>
      <c r="BK852" s="182">
        <f>ROUND(I852*H852,2)</f>
        <v>0</v>
      </c>
      <c r="BL852" s="18" t="s">
        <v>293</v>
      </c>
      <c r="BM852" s="181" t="s">
        <v>1092</v>
      </c>
    </row>
    <row r="853" spans="1:47" s="2" customFormat="1" ht="12">
      <c r="A853" s="35"/>
      <c r="B853" s="36"/>
      <c r="C853" s="37"/>
      <c r="D853" s="183" t="s">
        <v>138</v>
      </c>
      <c r="E853" s="37"/>
      <c r="F853" s="184" t="s">
        <v>1093</v>
      </c>
      <c r="G853" s="37"/>
      <c r="H853" s="37"/>
      <c r="I853" s="185"/>
      <c r="J853" s="37"/>
      <c r="K853" s="37"/>
      <c r="L853" s="40"/>
      <c r="M853" s="186"/>
      <c r="N853" s="187"/>
      <c r="O853" s="65"/>
      <c r="P853" s="65"/>
      <c r="Q853" s="65"/>
      <c r="R853" s="65"/>
      <c r="S853" s="65"/>
      <c r="T853" s="66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T853" s="18" t="s">
        <v>138</v>
      </c>
      <c r="AU853" s="18" t="s">
        <v>136</v>
      </c>
    </row>
    <row r="854" spans="2:63" s="12" customFormat="1" ht="22.9" customHeight="1">
      <c r="B854" s="154"/>
      <c r="C854" s="155"/>
      <c r="D854" s="156" t="s">
        <v>69</v>
      </c>
      <c r="E854" s="168" t="s">
        <v>1094</v>
      </c>
      <c r="F854" s="168" t="s">
        <v>1095</v>
      </c>
      <c r="G854" s="155"/>
      <c r="H854" s="155"/>
      <c r="I854" s="158"/>
      <c r="J854" s="169">
        <f>BK854</f>
        <v>0</v>
      </c>
      <c r="K854" s="155"/>
      <c r="L854" s="160"/>
      <c r="M854" s="161"/>
      <c r="N854" s="162"/>
      <c r="O854" s="162"/>
      <c r="P854" s="163">
        <f>SUM(P855:P858)</f>
        <v>0</v>
      </c>
      <c r="Q854" s="162"/>
      <c r="R854" s="163">
        <f>SUM(R855:R858)</f>
        <v>0</v>
      </c>
      <c r="S854" s="162"/>
      <c r="T854" s="164">
        <f>SUM(T855:T858)</f>
        <v>0</v>
      </c>
      <c r="AR854" s="165" t="s">
        <v>136</v>
      </c>
      <c r="AT854" s="166" t="s">
        <v>69</v>
      </c>
      <c r="AU854" s="166" t="s">
        <v>78</v>
      </c>
      <c r="AY854" s="165" t="s">
        <v>128</v>
      </c>
      <c r="BK854" s="167">
        <f>SUM(BK855:BK858)</f>
        <v>0</v>
      </c>
    </row>
    <row r="855" spans="1:65" s="2" customFormat="1" ht="24.2" customHeight="1">
      <c r="A855" s="35"/>
      <c r="B855" s="36"/>
      <c r="C855" s="170" t="s">
        <v>1096</v>
      </c>
      <c r="D855" s="170" t="s">
        <v>130</v>
      </c>
      <c r="E855" s="171" t="s">
        <v>1097</v>
      </c>
      <c r="F855" s="172" t="s">
        <v>1098</v>
      </c>
      <c r="G855" s="173" t="s">
        <v>535</v>
      </c>
      <c r="H855" s="174">
        <v>1</v>
      </c>
      <c r="I855" s="175"/>
      <c r="J855" s="176">
        <f>ROUND(I855*H855,2)</f>
        <v>0</v>
      </c>
      <c r="K855" s="172" t="s">
        <v>19</v>
      </c>
      <c r="L855" s="40"/>
      <c r="M855" s="177" t="s">
        <v>19</v>
      </c>
      <c r="N855" s="178" t="s">
        <v>42</v>
      </c>
      <c r="O855" s="65"/>
      <c r="P855" s="179">
        <f>O855*H855</f>
        <v>0</v>
      </c>
      <c r="Q855" s="179">
        <v>0</v>
      </c>
      <c r="R855" s="179">
        <f>Q855*H855</f>
        <v>0</v>
      </c>
      <c r="S855" s="179">
        <v>0</v>
      </c>
      <c r="T855" s="180">
        <f>S855*H855</f>
        <v>0</v>
      </c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R855" s="181" t="s">
        <v>293</v>
      </c>
      <c r="AT855" s="181" t="s">
        <v>130</v>
      </c>
      <c r="AU855" s="181" t="s">
        <v>136</v>
      </c>
      <c r="AY855" s="18" t="s">
        <v>128</v>
      </c>
      <c r="BE855" s="182">
        <f>IF(N855="základní",J855,0)</f>
        <v>0</v>
      </c>
      <c r="BF855" s="182">
        <f>IF(N855="snížená",J855,0)</f>
        <v>0</v>
      </c>
      <c r="BG855" s="182">
        <f>IF(N855="zákl. přenesená",J855,0)</f>
        <v>0</v>
      </c>
      <c r="BH855" s="182">
        <f>IF(N855="sníž. přenesená",J855,0)</f>
        <v>0</v>
      </c>
      <c r="BI855" s="182">
        <f>IF(N855="nulová",J855,0)</f>
        <v>0</v>
      </c>
      <c r="BJ855" s="18" t="s">
        <v>136</v>
      </c>
      <c r="BK855" s="182">
        <f>ROUND(I855*H855,2)</f>
        <v>0</v>
      </c>
      <c r="BL855" s="18" t="s">
        <v>293</v>
      </c>
      <c r="BM855" s="181" t="s">
        <v>1099</v>
      </c>
    </row>
    <row r="856" spans="1:65" s="2" customFormat="1" ht="33" customHeight="1">
      <c r="A856" s="35"/>
      <c r="B856" s="36"/>
      <c r="C856" s="170" t="s">
        <v>1100</v>
      </c>
      <c r="D856" s="170" t="s">
        <v>130</v>
      </c>
      <c r="E856" s="171" t="s">
        <v>1101</v>
      </c>
      <c r="F856" s="172" t="s">
        <v>1102</v>
      </c>
      <c r="G856" s="173" t="s">
        <v>218</v>
      </c>
      <c r="H856" s="174">
        <v>1</v>
      </c>
      <c r="I856" s="175"/>
      <c r="J856" s="176">
        <f>ROUND(I856*H856,2)</f>
        <v>0</v>
      </c>
      <c r="K856" s="172" t="s">
        <v>19</v>
      </c>
      <c r="L856" s="40"/>
      <c r="M856" s="177" t="s">
        <v>19</v>
      </c>
      <c r="N856" s="178" t="s">
        <v>42</v>
      </c>
      <c r="O856" s="65"/>
      <c r="P856" s="179">
        <f>O856*H856</f>
        <v>0</v>
      </c>
      <c r="Q856" s="179">
        <v>0</v>
      </c>
      <c r="R856" s="179">
        <f>Q856*H856</f>
        <v>0</v>
      </c>
      <c r="S856" s="179">
        <v>0</v>
      </c>
      <c r="T856" s="180">
        <f>S856*H856</f>
        <v>0</v>
      </c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R856" s="181" t="s">
        <v>293</v>
      </c>
      <c r="AT856" s="181" t="s">
        <v>130</v>
      </c>
      <c r="AU856" s="181" t="s">
        <v>136</v>
      </c>
      <c r="AY856" s="18" t="s">
        <v>128</v>
      </c>
      <c r="BE856" s="182">
        <f>IF(N856="základní",J856,0)</f>
        <v>0</v>
      </c>
      <c r="BF856" s="182">
        <f>IF(N856="snížená",J856,0)</f>
        <v>0</v>
      </c>
      <c r="BG856" s="182">
        <f>IF(N856="zákl. přenesená",J856,0)</f>
        <v>0</v>
      </c>
      <c r="BH856" s="182">
        <f>IF(N856="sníž. přenesená",J856,0)</f>
        <v>0</v>
      </c>
      <c r="BI856" s="182">
        <f>IF(N856="nulová",J856,0)</f>
        <v>0</v>
      </c>
      <c r="BJ856" s="18" t="s">
        <v>136</v>
      </c>
      <c r="BK856" s="182">
        <f>ROUND(I856*H856,2)</f>
        <v>0</v>
      </c>
      <c r="BL856" s="18" t="s">
        <v>293</v>
      </c>
      <c r="BM856" s="181" t="s">
        <v>1103</v>
      </c>
    </row>
    <row r="857" spans="1:65" s="2" customFormat="1" ht="44.25" customHeight="1">
      <c r="A857" s="35"/>
      <c r="B857" s="36"/>
      <c r="C857" s="170" t="s">
        <v>1104</v>
      </c>
      <c r="D857" s="170" t="s">
        <v>130</v>
      </c>
      <c r="E857" s="171" t="s">
        <v>1105</v>
      </c>
      <c r="F857" s="172" t="s">
        <v>1106</v>
      </c>
      <c r="G857" s="173" t="s">
        <v>826</v>
      </c>
      <c r="H857" s="243"/>
      <c r="I857" s="175"/>
      <c r="J857" s="176">
        <f>ROUND(I857*H857,2)</f>
        <v>0</v>
      </c>
      <c r="K857" s="172" t="s">
        <v>134</v>
      </c>
      <c r="L857" s="40"/>
      <c r="M857" s="177" t="s">
        <v>19</v>
      </c>
      <c r="N857" s="178" t="s">
        <v>42</v>
      </c>
      <c r="O857" s="65"/>
      <c r="P857" s="179">
        <f>O857*H857</f>
        <v>0</v>
      </c>
      <c r="Q857" s="179">
        <v>0</v>
      </c>
      <c r="R857" s="179">
        <f>Q857*H857</f>
        <v>0</v>
      </c>
      <c r="S857" s="179">
        <v>0</v>
      </c>
      <c r="T857" s="180">
        <f>S857*H857</f>
        <v>0</v>
      </c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R857" s="181" t="s">
        <v>293</v>
      </c>
      <c r="AT857" s="181" t="s">
        <v>130</v>
      </c>
      <c r="AU857" s="181" t="s">
        <v>136</v>
      </c>
      <c r="AY857" s="18" t="s">
        <v>128</v>
      </c>
      <c r="BE857" s="182">
        <f>IF(N857="základní",J857,0)</f>
        <v>0</v>
      </c>
      <c r="BF857" s="182">
        <f>IF(N857="snížená",J857,0)</f>
        <v>0</v>
      </c>
      <c r="BG857" s="182">
        <f>IF(N857="zákl. přenesená",J857,0)</f>
        <v>0</v>
      </c>
      <c r="BH857" s="182">
        <f>IF(N857="sníž. přenesená",J857,0)</f>
        <v>0</v>
      </c>
      <c r="BI857" s="182">
        <f>IF(N857="nulová",J857,0)</f>
        <v>0</v>
      </c>
      <c r="BJ857" s="18" t="s">
        <v>136</v>
      </c>
      <c r="BK857" s="182">
        <f>ROUND(I857*H857,2)</f>
        <v>0</v>
      </c>
      <c r="BL857" s="18" t="s">
        <v>293</v>
      </c>
      <c r="BM857" s="181" t="s">
        <v>1107</v>
      </c>
    </row>
    <row r="858" spans="1:47" s="2" customFormat="1" ht="12">
      <c r="A858" s="35"/>
      <c r="B858" s="36"/>
      <c r="C858" s="37"/>
      <c r="D858" s="183" t="s">
        <v>138</v>
      </c>
      <c r="E858" s="37"/>
      <c r="F858" s="184" t="s">
        <v>1108</v>
      </c>
      <c r="G858" s="37"/>
      <c r="H858" s="37"/>
      <c r="I858" s="185"/>
      <c r="J858" s="37"/>
      <c r="K858" s="37"/>
      <c r="L858" s="40"/>
      <c r="M858" s="186"/>
      <c r="N858" s="187"/>
      <c r="O858" s="65"/>
      <c r="P858" s="65"/>
      <c r="Q858" s="65"/>
      <c r="R858" s="65"/>
      <c r="S858" s="65"/>
      <c r="T858" s="66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T858" s="18" t="s">
        <v>138</v>
      </c>
      <c r="AU858" s="18" t="s">
        <v>136</v>
      </c>
    </row>
    <row r="859" spans="2:63" s="12" customFormat="1" ht="22.9" customHeight="1">
      <c r="B859" s="154"/>
      <c r="C859" s="155"/>
      <c r="D859" s="156" t="s">
        <v>69</v>
      </c>
      <c r="E859" s="168" t="s">
        <v>1109</v>
      </c>
      <c r="F859" s="168" t="s">
        <v>1110</v>
      </c>
      <c r="G859" s="155"/>
      <c r="H859" s="155"/>
      <c r="I859" s="158"/>
      <c r="J859" s="169">
        <f>BK859</f>
        <v>0</v>
      </c>
      <c r="K859" s="155"/>
      <c r="L859" s="160"/>
      <c r="M859" s="161"/>
      <c r="N859" s="162"/>
      <c r="O859" s="162"/>
      <c r="P859" s="163">
        <f>SUM(P860:P866)</f>
        <v>0</v>
      </c>
      <c r="Q859" s="162"/>
      <c r="R859" s="163">
        <f>SUM(R860:R866)</f>
        <v>0</v>
      </c>
      <c r="S859" s="162"/>
      <c r="T859" s="164">
        <f>SUM(T860:T866)</f>
        <v>0</v>
      </c>
      <c r="AR859" s="165" t="s">
        <v>136</v>
      </c>
      <c r="AT859" s="166" t="s">
        <v>69</v>
      </c>
      <c r="AU859" s="166" t="s">
        <v>78</v>
      </c>
      <c r="AY859" s="165" t="s">
        <v>128</v>
      </c>
      <c r="BK859" s="167">
        <f>SUM(BK860:BK866)</f>
        <v>0</v>
      </c>
    </row>
    <row r="860" spans="1:65" s="2" customFormat="1" ht="33" customHeight="1">
      <c r="A860" s="35"/>
      <c r="B860" s="36"/>
      <c r="C860" s="170" t="s">
        <v>1111</v>
      </c>
      <c r="D860" s="170" t="s">
        <v>130</v>
      </c>
      <c r="E860" s="171" t="s">
        <v>1112</v>
      </c>
      <c r="F860" s="172" t="s">
        <v>1113</v>
      </c>
      <c r="G860" s="173" t="s">
        <v>535</v>
      </c>
      <c r="H860" s="174">
        <v>1</v>
      </c>
      <c r="I860" s="175"/>
      <c r="J860" s="176">
        <f aca="true" t="shared" si="0" ref="J860:J865">ROUND(I860*H860,2)</f>
        <v>0</v>
      </c>
      <c r="K860" s="172" t="s">
        <v>19</v>
      </c>
      <c r="L860" s="40"/>
      <c r="M860" s="177" t="s">
        <v>19</v>
      </c>
      <c r="N860" s="178" t="s">
        <v>42</v>
      </c>
      <c r="O860" s="65"/>
      <c r="P860" s="179">
        <f aca="true" t="shared" si="1" ref="P860:P865">O860*H860</f>
        <v>0</v>
      </c>
      <c r="Q860" s="179">
        <v>0</v>
      </c>
      <c r="R860" s="179">
        <f aca="true" t="shared" si="2" ref="R860:R865">Q860*H860</f>
        <v>0</v>
      </c>
      <c r="S860" s="179">
        <v>0</v>
      </c>
      <c r="T860" s="180">
        <f aca="true" t="shared" si="3" ref="T860:T865">S860*H860</f>
        <v>0</v>
      </c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R860" s="181" t="s">
        <v>293</v>
      </c>
      <c r="AT860" s="181" t="s">
        <v>130</v>
      </c>
      <c r="AU860" s="181" t="s">
        <v>136</v>
      </c>
      <c r="AY860" s="18" t="s">
        <v>128</v>
      </c>
      <c r="BE860" s="182">
        <f aca="true" t="shared" si="4" ref="BE860:BE865">IF(N860="základní",J860,0)</f>
        <v>0</v>
      </c>
      <c r="BF860" s="182">
        <f aca="true" t="shared" si="5" ref="BF860:BF865">IF(N860="snížená",J860,0)</f>
        <v>0</v>
      </c>
      <c r="BG860" s="182">
        <f aca="true" t="shared" si="6" ref="BG860:BG865">IF(N860="zákl. přenesená",J860,0)</f>
        <v>0</v>
      </c>
      <c r="BH860" s="182">
        <f aca="true" t="shared" si="7" ref="BH860:BH865">IF(N860="sníž. přenesená",J860,0)</f>
        <v>0</v>
      </c>
      <c r="BI860" s="182">
        <f aca="true" t="shared" si="8" ref="BI860:BI865">IF(N860="nulová",J860,0)</f>
        <v>0</v>
      </c>
      <c r="BJ860" s="18" t="s">
        <v>136</v>
      </c>
      <c r="BK860" s="182">
        <f aca="true" t="shared" si="9" ref="BK860:BK865">ROUND(I860*H860,2)</f>
        <v>0</v>
      </c>
      <c r="BL860" s="18" t="s">
        <v>293</v>
      </c>
      <c r="BM860" s="181" t="s">
        <v>1114</v>
      </c>
    </row>
    <row r="861" spans="1:65" s="2" customFormat="1" ht="16.5" customHeight="1">
      <c r="A861" s="35"/>
      <c r="B861" s="36"/>
      <c r="C861" s="170" t="s">
        <v>1115</v>
      </c>
      <c r="D861" s="170" t="s">
        <v>130</v>
      </c>
      <c r="E861" s="171" t="s">
        <v>1116</v>
      </c>
      <c r="F861" s="172" t="s">
        <v>1117</v>
      </c>
      <c r="G861" s="173" t="s">
        <v>535</v>
      </c>
      <c r="H861" s="174">
        <v>1</v>
      </c>
      <c r="I861" s="175"/>
      <c r="J861" s="176">
        <f t="shared" si="0"/>
        <v>0</v>
      </c>
      <c r="K861" s="172" t="s">
        <v>19</v>
      </c>
      <c r="L861" s="40"/>
      <c r="M861" s="177" t="s">
        <v>19</v>
      </c>
      <c r="N861" s="178" t="s">
        <v>42</v>
      </c>
      <c r="O861" s="65"/>
      <c r="P861" s="179">
        <f t="shared" si="1"/>
        <v>0</v>
      </c>
      <c r="Q861" s="179">
        <v>0</v>
      </c>
      <c r="R861" s="179">
        <f t="shared" si="2"/>
        <v>0</v>
      </c>
      <c r="S861" s="179">
        <v>0</v>
      </c>
      <c r="T861" s="180">
        <f t="shared" si="3"/>
        <v>0</v>
      </c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R861" s="181" t="s">
        <v>293</v>
      </c>
      <c r="AT861" s="181" t="s">
        <v>130</v>
      </c>
      <c r="AU861" s="181" t="s">
        <v>136</v>
      </c>
      <c r="AY861" s="18" t="s">
        <v>128</v>
      </c>
      <c r="BE861" s="182">
        <f t="shared" si="4"/>
        <v>0</v>
      </c>
      <c r="BF861" s="182">
        <f t="shared" si="5"/>
        <v>0</v>
      </c>
      <c r="BG861" s="182">
        <f t="shared" si="6"/>
        <v>0</v>
      </c>
      <c r="BH861" s="182">
        <f t="shared" si="7"/>
        <v>0</v>
      </c>
      <c r="BI861" s="182">
        <f t="shared" si="8"/>
        <v>0</v>
      </c>
      <c r="BJ861" s="18" t="s">
        <v>136</v>
      </c>
      <c r="BK861" s="182">
        <f t="shared" si="9"/>
        <v>0</v>
      </c>
      <c r="BL861" s="18" t="s">
        <v>293</v>
      </c>
      <c r="BM861" s="181" t="s">
        <v>1118</v>
      </c>
    </row>
    <row r="862" spans="1:65" s="2" customFormat="1" ht="24.2" customHeight="1">
      <c r="A862" s="35"/>
      <c r="B862" s="36"/>
      <c r="C862" s="170" t="s">
        <v>1119</v>
      </c>
      <c r="D862" s="170" t="s">
        <v>130</v>
      </c>
      <c r="E862" s="171" t="s">
        <v>1120</v>
      </c>
      <c r="F862" s="172" t="s">
        <v>1121</v>
      </c>
      <c r="G862" s="173" t="s">
        <v>535</v>
      </c>
      <c r="H862" s="174">
        <v>4</v>
      </c>
      <c r="I862" s="175"/>
      <c r="J862" s="176">
        <f t="shared" si="0"/>
        <v>0</v>
      </c>
      <c r="K862" s="172" t="s">
        <v>19</v>
      </c>
      <c r="L862" s="40"/>
      <c r="M862" s="177" t="s">
        <v>19</v>
      </c>
      <c r="N862" s="178" t="s">
        <v>42</v>
      </c>
      <c r="O862" s="65"/>
      <c r="P862" s="179">
        <f t="shared" si="1"/>
        <v>0</v>
      </c>
      <c r="Q862" s="179">
        <v>0</v>
      </c>
      <c r="R862" s="179">
        <f t="shared" si="2"/>
        <v>0</v>
      </c>
      <c r="S862" s="179">
        <v>0</v>
      </c>
      <c r="T862" s="180">
        <f t="shared" si="3"/>
        <v>0</v>
      </c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R862" s="181" t="s">
        <v>293</v>
      </c>
      <c r="AT862" s="181" t="s">
        <v>130</v>
      </c>
      <c r="AU862" s="181" t="s">
        <v>136</v>
      </c>
      <c r="AY862" s="18" t="s">
        <v>128</v>
      </c>
      <c r="BE862" s="182">
        <f t="shared" si="4"/>
        <v>0</v>
      </c>
      <c r="BF862" s="182">
        <f t="shared" si="5"/>
        <v>0</v>
      </c>
      <c r="BG862" s="182">
        <f t="shared" si="6"/>
        <v>0</v>
      </c>
      <c r="BH862" s="182">
        <f t="shared" si="7"/>
        <v>0</v>
      </c>
      <c r="BI862" s="182">
        <f t="shared" si="8"/>
        <v>0</v>
      </c>
      <c r="BJ862" s="18" t="s">
        <v>136</v>
      </c>
      <c r="BK862" s="182">
        <f t="shared" si="9"/>
        <v>0</v>
      </c>
      <c r="BL862" s="18" t="s">
        <v>293</v>
      </c>
      <c r="BM862" s="181" t="s">
        <v>1122</v>
      </c>
    </row>
    <row r="863" spans="1:65" s="2" customFormat="1" ht="24.2" customHeight="1">
      <c r="A863" s="35"/>
      <c r="B863" s="36"/>
      <c r="C863" s="170" t="s">
        <v>1123</v>
      </c>
      <c r="D863" s="170" t="s">
        <v>130</v>
      </c>
      <c r="E863" s="171" t="s">
        <v>1124</v>
      </c>
      <c r="F863" s="172" t="s">
        <v>1125</v>
      </c>
      <c r="G863" s="173" t="s">
        <v>535</v>
      </c>
      <c r="H863" s="174">
        <v>2</v>
      </c>
      <c r="I863" s="175"/>
      <c r="J863" s="176">
        <f t="shared" si="0"/>
        <v>0</v>
      </c>
      <c r="K863" s="172" t="s">
        <v>19</v>
      </c>
      <c r="L863" s="40"/>
      <c r="M863" s="177" t="s">
        <v>19</v>
      </c>
      <c r="N863" s="178" t="s">
        <v>42</v>
      </c>
      <c r="O863" s="65"/>
      <c r="P863" s="179">
        <f t="shared" si="1"/>
        <v>0</v>
      </c>
      <c r="Q863" s="179">
        <v>0</v>
      </c>
      <c r="R863" s="179">
        <f t="shared" si="2"/>
        <v>0</v>
      </c>
      <c r="S863" s="179">
        <v>0</v>
      </c>
      <c r="T863" s="180">
        <f t="shared" si="3"/>
        <v>0</v>
      </c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R863" s="181" t="s">
        <v>293</v>
      </c>
      <c r="AT863" s="181" t="s">
        <v>130</v>
      </c>
      <c r="AU863" s="181" t="s">
        <v>136</v>
      </c>
      <c r="AY863" s="18" t="s">
        <v>128</v>
      </c>
      <c r="BE863" s="182">
        <f t="shared" si="4"/>
        <v>0</v>
      </c>
      <c r="BF863" s="182">
        <f t="shared" si="5"/>
        <v>0</v>
      </c>
      <c r="BG863" s="182">
        <f t="shared" si="6"/>
        <v>0</v>
      </c>
      <c r="BH863" s="182">
        <f t="shared" si="7"/>
        <v>0</v>
      </c>
      <c r="BI863" s="182">
        <f t="shared" si="8"/>
        <v>0</v>
      </c>
      <c r="BJ863" s="18" t="s">
        <v>136</v>
      </c>
      <c r="BK863" s="182">
        <f t="shared" si="9"/>
        <v>0</v>
      </c>
      <c r="BL863" s="18" t="s">
        <v>293</v>
      </c>
      <c r="BM863" s="181" t="s">
        <v>1126</v>
      </c>
    </row>
    <row r="864" spans="1:65" s="2" customFormat="1" ht="24.2" customHeight="1">
      <c r="A864" s="35"/>
      <c r="B864" s="36"/>
      <c r="C864" s="170" t="s">
        <v>1127</v>
      </c>
      <c r="D864" s="170" t="s">
        <v>130</v>
      </c>
      <c r="E864" s="171" t="s">
        <v>1128</v>
      </c>
      <c r="F864" s="172" t="s">
        <v>1129</v>
      </c>
      <c r="G864" s="173" t="s">
        <v>535</v>
      </c>
      <c r="H864" s="174">
        <v>1</v>
      </c>
      <c r="I864" s="175"/>
      <c r="J864" s="176">
        <f t="shared" si="0"/>
        <v>0</v>
      </c>
      <c r="K864" s="172" t="s">
        <v>19</v>
      </c>
      <c r="L864" s="40"/>
      <c r="M864" s="177" t="s">
        <v>19</v>
      </c>
      <c r="N864" s="178" t="s">
        <v>42</v>
      </c>
      <c r="O864" s="65"/>
      <c r="P864" s="179">
        <f t="shared" si="1"/>
        <v>0</v>
      </c>
      <c r="Q864" s="179">
        <v>0</v>
      </c>
      <c r="R864" s="179">
        <f t="shared" si="2"/>
        <v>0</v>
      </c>
      <c r="S864" s="179">
        <v>0</v>
      </c>
      <c r="T864" s="180">
        <f t="shared" si="3"/>
        <v>0</v>
      </c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R864" s="181" t="s">
        <v>293</v>
      </c>
      <c r="AT864" s="181" t="s">
        <v>130</v>
      </c>
      <c r="AU864" s="181" t="s">
        <v>136</v>
      </c>
      <c r="AY864" s="18" t="s">
        <v>128</v>
      </c>
      <c r="BE864" s="182">
        <f t="shared" si="4"/>
        <v>0</v>
      </c>
      <c r="BF864" s="182">
        <f t="shared" si="5"/>
        <v>0</v>
      </c>
      <c r="BG864" s="182">
        <f t="shared" si="6"/>
        <v>0</v>
      </c>
      <c r="BH864" s="182">
        <f t="shared" si="7"/>
        <v>0</v>
      </c>
      <c r="BI864" s="182">
        <f t="shared" si="8"/>
        <v>0</v>
      </c>
      <c r="BJ864" s="18" t="s">
        <v>136</v>
      </c>
      <c r="BK864" s="182">
        <f t="shared" si="9"/>
        <v>0</v>
      </c>
      <c r="BL864" s="18" t="s">
        <v>293</v>
      </c>
      <c r="BM864" s="181" t="s">
        <v>1130</v>
      </c>
    </row>
    <row r="865" spans="1:65" s="2" customFormat="1" ht="44.25" customHeight="1">
      <c r="A865" s="35"/>
      <c r="B865" s="36"/>
      <c r="C865" s="170" t="s">
        <v>1131</v>
      </c>
      <c r="D865" s="170" t="s">
        <v>130</v>
      </c>
      <c r="E865" s="171" t="s">
        <v>1105</v>
      </c>
      <c r="F865" s="172" t="s">
        <v>1106</v>
      </c>
      <c r="G865" s="173" t="s">
        <v>826</v>
      </c>
      <c r="H865" s="243"/>
      <c r="I865" s="175"/>
      <c r="J865" s="176">
        <f t="shared" si="0"/>
        <v>0</v>
      </c>
      <c r="K865" s="172" t="s">
        <v>134</v>
      </c>
      <c r="L865" s="40"/>
      <c r="M865" s="177" t="s">
        <v>19</v>
      </c>
      <c r="N865" s="178" t="s">
        <v>42</v>
      </c>
      <c r="O865" s="65"/>
      <c r="P865" s="179">
        <f t="shared" si="1"/>
        <v>0</v>
      </c>
      <c r="Q865" s="179">
        <v>0</v>
      </c>
      <c r="R865" s="179">
        <f t="shared" si="2"/>
        <v>0</v>
      </c>
      <c r="S865" s="179">
        <v>0</v>
      </c>
      <c r="T865" s="180">
        <f t="shared" si="3"/>
        <v>0</v>
      </c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R865" s="181" t="s">
        <v>293</v>
      </c>
      <c r="AT865" s="181" t="s">
        <v>130</v>
      </c>
      <c r="AU865" s="181" t="s">
        <v>136</v>
      </c>
      <c r="AY865" s="18" t="s">
        <v>128</v>
      </c>
      <c r="BE865" s="182">
        <f t="shared" si="4"/>
        <v>0</v>
      </c>
      <c r="BF865" s="182">
        <f t="shared" si="5"/>
        <v>0</v>
      </c>
      <c r="BG865" s="182">
        <f t="shared" si="6"/>
        <v>0</v>
      </c>
      <c r="BH865" s="182">
        <f t="shared" si="7"/>
        <v>0</v>
      </c>
      <c r="BI865" s="182">
        <f t="shared" si="8"/>
        <v>0</v>
      </c>
      <c r="BJ865" s="18" t="s">
        <v>136</v>
      </c>
      <c r="BK865" s="182">
        <f t="shared" si="9"/>
        <v>0</v>
      </c>
      <c r="BL865" s="18" t="s">
        <v>293</v>
      </c>
      <c r="BM865" s="181" t="s">
        <v>1132</v>
      </c>
    </row>
    <row r="866" spans="1:47" s="2" customFormat="1" ht="12">
      <c r="A866" s="35"/>
      <c r="B866" s="36"/>
      <c r="C866" s="37"/>
      <c r="D866" s="183" t="s">
        <v>138</v>
      </c>
      <c r="E866" s="37"/>
      <c r="F866" s="184" t="s">
        <v>1108</v>
      </c>
      <c r="G866" s="37"/>
      <c r="H866" s="37"/>
      <c r="I866" s="185"/>
      <c r="J866" s="37"/>
      <c r="K866" s="37"/>
      <c r="L866" s="40"/>
      <c r="M866" s="186"/>
      <c r="N866" s="187"/>
      <c r="O866" s="65"/>
      <c r="P866" s="65"/>
      <c r="Q866" s="65"/>
      <c r="R866" s="65"/>
      <c r="S866" s="65"/>
      <c r="T866" s="66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T866" s="18" t="s">
        <v>138</v>
      </c>
      <c r="AU866" s="18" t="s">
        <v>136</v>
      </c>
    </row>
    <row r="867" spans="2:63" s="12" customFormat="1" ht="22.9" customHeight="1">
      <c r="B867" s="154"/>
      <c r="C867" s="155"/>
      <c r="D867" s="156" t="s">
        <v>69</v>
      </c>
      <c r="E867" s="168" t="s">
        <v>1133</v>
      </c>
      <c r="F867" s="168" t="s">
        <v>1134</v>
      </c>
      <c r="G867" s="155"/>
      <c r="H867" s="155"/>
      <c r="I867" s="158"/>
      <c r="J867" s="169">
        <f>BK867</f>
        <v>0</v>
      </c>
      <c r="K867" s="155"/>
      <c r="L867" s="160"/>
      <c r="M867" s="161"/>
      <c r="N867" s="162"/>
      <c r="O867" s="162"/>
      <c r="P867" s="163">
        <f>SUM(P868:P878)</f>
        <v>0</v>
      </c>
      <c r="Q867" s="162"/>
      <c r="R867" s="163">
        <f>SUM(R868:R878)</f>
        <v>0.012481739999999998</v>
      </c>
      <c r="S867" s="162"/>
      <c r="T867" s="164">
        <f>SUM(T868:T878)</f>
        <v>0</v>
      </c>
      <c r="AR867" s="165" t="s">
        <v>136</v>
      </c>
      <c r="AT867" s="166" t="s">
        <v>69</v>
      </c>
      <c r="AU867" s="166" t="s">
        <v>78</v>
      </c>
      <c r="AY867" s="165" t="s">
        <v>128</v>
      </c>
      <c r="BK867" s="167">
        <f>SUM(BK868:BK878)</f>
        <v>0</v>
      </c>
    </row>
    <row r="868" spans="1:65" s="2" customFormat="1" ht="37.9" customHeight="1">
      <c r="A868" s="35"/>
      <c r="B868" s="36"/>
      <c r="C868" s="170" t="s">
        <v>1135</v>
      </c>
      <c r="D868" s="170" t="s">
        <v>130</v>
      </c>
      <c r="E868" s="171" t="s">
        <v>1136</v>
      </c>
      <c r="F868" s="172" t="s">
        <v>1137</v>
      </c>
      <c r="G868" s="173" t="s">
        <v>218</v>
      </c>
      <c r="H868" s="174">
        <v>36.711</v>
      </c>
      <c r="I868" s="175"/>
      <c r="J868" s="176">
        <f>ROUND(I868*H868,2)</f>
        <v>0</v>
      </c>
      <c r="K868" s="172" t="s">
        <v>134</v>
      </c>
      <c r="L868" s="40"/>
      <c r="M868" s="177" t="s">
        <v>19</v>
      </c>
      <c r="N868" s="178" t="s">
        <v>42</v>
      </c>
      <c r="O868" s="65"/>
      <c r="P868" s="179">
        <f>O868*H868</f>
        <v>0</v>
      </c>
      <c r="Q868" s="179">
        <v>7E-05</v>
      </c>
      <c r="R868" s="179">
        <f>Q868*H868</f>
        <v>0.00256977</v>
      </c>
      <c r="S868" s="179">
        <v>0</v>
      </c>
      <c r="T868" s="180">
        <f>S868*H868</f>
        <v>0</v>
      </c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R868" s="181" t="s">
        <v>293</v>
      </c>
      <c r="AT868" s="181" t="s">
        <v>130</v>
      </c>
      <c r="AU868" s="181" t="s">
        <v>136</v>
      </c>
      <c r="AY868" s="18" t="s">
        <v>128</v>
      </c>
      <c r="BE868" s="182">
        <f>IF(N868="základní",J868,0)</f>
        <v>0</v>
      </c>
      <c r="BF868" s="182">
        <f>IF(N868="snížená",J868,0)</f>
        <v>0</v>
      </c>
      <c r="BG868" s="182">
        <f>IF(N868="zákl. přenesená",J868,0)</f>
        <v>0</v>
      </c>
      <c r="BH868" s="182">
        <f>IF(N868="sníž. přenesená",J868,0)</f>
        <v>0</v>
      </c>
      <c r="BI868" s="182">
        <f>IF(N868="nulová",J868,0)</f>
        <v>0</v>
      </c>
      <c r="BJ868" s="18" t="s">
        <v>136</v>
      </c>
      <c r="BK868" s="182">
        <f>ROUND(I868*H868,2)</f>
        <v>0</v>
      </c>
      <c r="BL868" s="18" t="s">
        <v>293</v>
      </c>
      <c r="BM868" s="181" t="s">
        <v>1138</v>
      </c>
    </row>
    <row r="869" spans="1:47" s="2" customFormat="1" ht="12">
      <c r="A869" s="35"/>
      <c r="B869" s="36"/>
      <c r="C869" s="37"/>
      <c r="D869" s="183" t="s">
        <v>138</v>
      </c>
      <c r="E869" s="37"/>
      <c r="F869" s="184" t="s">
        <v>1139</v>
      </c>
      <c r="G869" s="37"/>
      <c r="H869" s="37"/>
      <c r="I869" s="185"/>
      <c r="J869" s="37"/>
      <c r="K869" s="37"/>
      <c r="L869" s="40"/>
      <c r="M869" s="186"/>
      <c r="N869" s="187"/>
      <c r="O869" s="65"/>
      <c r="P869" s="65"/>
      <c r="Q869" s="65"/>
      <c r="R869" s="65"/>
      <c r="S869" s="65"/>
      <c r="T869" s="66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T869" s="18" t="s">
        <v>138</v>
      </c>
      <c r="AU869" s="18" t="s">
        <v>136</v>
      </c>
    </row>
    <row r="870" spans="2:51" s="13" customFormat="1" ht="12">
      <c r="B870" s="188"/>
      <c r="C870" s="189"/>
      <c r="D870" s="190" t="s">
        <v>140</v>
      </c>
      <c r="E870" s="191" t="s">
        <v>19</v>
      </c>
      <c r="F870" s="192" t="s">
        <v>1140</v>
      </c>
      <c r="G870" s="189"/>
      <c r="H870" s="191" t="s">
        <v>19</v>
      </c>
      <c r="I870" s="193"/>
      <c r="J870" s="189"/>
      <c r="K870" s="189"/>
      <c r="L870" s="194"/>
      <c r="M870" s="195"/>
      <c r="N870" s="196"/>
      <c r="O870" s="196"/>
      <c r="P870" s="196"/>
      <c r="Q870" s="196"/>
      <c r="R870" s="196"/>
      <c r="S870" s="196"/>
      <c r="T870" s="197"/>
      <c r="AT870" s="198" t="s">
        <v>140</v>
      </c>
      <c r="AU870" s="198" t="s">
        <v>136</v>
      </c>
      <c r="AV870" s="13" t="s">
        <v>78</v>
      </c>
      <c r="AW870" s="13" t="s">
        <v>32</v>
      </c>
      <c r="AX870" s="13" t="s">
        <v>70</v>
      </c>
      <c r="AY870" s="198" t="s">
        <v>128</v>
      </c>
    </row>
    <row r="871" spans="2:51" s="14" customFormat="1" ht="12">
      <c r="B871" s="199"/>
      <c r="C871" s="200"/>
      <c r="D871" s="190" t="s">
        <v>140</v>
      </c>
      <c r="E871" s="201" t="s">
        <v>19</v>
      </c>
      <c r="F871" s="202" t="s">
        <v>1141</v>
      </c>
      <c r="G871" s="200"/>
      <c r="H871" s="203">
        <v>28.296</v>
      </c>
      <c r="I871" s="204"/>
      <c r="J871" s="200"/>
      <c r="K871" s="200"/>
      <c r="L871" s="205"/>
      <c r="M871" s="206"/>
      <c r="N871" s="207"/>
      <c r="O871" s="207"/>
      <c r="P871" s="207"/>
      <c r="Q871" s="207"/>
      <c r="R871" s="207"/>
      <c r="S871" s="207"/>
      <c r="T871" s="208"/>
      <c r="AT871" s="209" t="s">
        <v>140</v>
      </c>
      <c r="AU871" s="209" t="s">
        <v>136</v>
      </c>
      <c r="AV871" s="14" t="s">
        <v>136</v>
      </c>
      <c r="AW871" s="14" t="s">
        <v>32</v>
      </c>
      <c r="AX871" s="14" t="s">
        <v>70</v>
      </c>
      <c r="AY871" s="209" t="s">
        <v>128</v>
      </c>
    </row>
    <row r="872" spans="2:51" s="13" customFormat="1" ht="12">
      <c r="B872" s="188"/>
      <c r="C872" s="189"/>
      <c r="D872" s="190" t="s">
        <v>140</v>
      </c>
      <c r="E872" s="191" t="s">
        <v>19</v>
      </c>
      <c r="F872" s="192" t="s">
        <v>1142</v>
      </c>
      <c r="G872" s="189"/>
      <c r="H872" s="191" t="s">
        <v>19</v>
      </c>
      <c r="I872" s="193"/>
      <c r="J872" s="189"/>
      <c r="K872" s="189"/>
      <c r="L872" s="194"/>
      <c r="M872" s="195"/>
      <c r="N872" s="196"/>
      <c r="O872" s="196"/>
      <c r="P872" s="196"/>
      <c r="Q872" s="196"/>
      <c r="R872" s="196"/>
      <c r="S872" s="196"/>
      <c r="T872" s="197"/>
      <c r="AT872" s="198" t="s">
        <v>140</v>
      </c>
      <c r="AU872" s="198" t="s">
        <v>136</v>
      </c>
      <c r="AV872" s="13" t="s">
        <v>78</v>
      </c>
      <c r="AW872" s="13" t="s">
        <v>32</v>
      </c>
      <c r="AX872" s="13" t="s">
        <v>70</v>
      </c>
      <c r="AY872" s="198" t="s">
        <v>128</v>
      </c>
    </row>
    <row r="873" spans="2:51" s="14" customFormat="1" ht="12">
      <c r="B873" s="199"/>
      <c r="C873" s="200"/>
      <c r="D873" s="190" t="s">
        <v>140</v>
      </c>
      <c r="E873" s="201" t="s">
        <v>19</v>
      </c>
      <c r="F873" s="202" t="s">
        <v>1143</v>
      </c>
      <c r="G873" s="200"/>
      <c r="H873" s="203">
        <v>8.415</v>
      </c>
      <c r="I873" s="204"/>
      <c r="J873" s="200"/>
      <c r="K873" s="200"/>
      <c r="L873" s="205"/>
      <c r="M873" s="206"/>
      <c r="N873" s="207"/>
      <c r="O873" s="207"/>
      <c r="P873" s="207"/>
      <c r="Q873" s="207"/>
      <c r="R873" s="207"/>
      <c r="S873" s="207"/>
      <c r="T873" s="208"/>
      <c r="AT873" s="209" t="s">
        <v>140</v>
      </c>
      <c r="AU873" s="209" t="s">
        <v>136</v>
      </c>
      <c r="AV873" s="14" t="s">
        <v>136</v>
      </c>
      <c r="AW873" s="14" t="s">
        <v>32</v>
      </c>
      <c r="AX873" s="14" t="s">
        <v>70</v>
      </c>
      <c r="AY873" s="209" t="s">
        <v>128</v>
      </c>
    </row>
    <row r="874" spans="2:51" s="15" customFormat="1" ht="12">
      <c r="B874" s="210"/>
      <c r="C874" s="211"/>
      <c r="D874" s="190" t="s">
        <v>140</v>
      </c>
      <c r="E874" s="212" t="s">
        <v>19</v>
      </c>
      <c r="F874" s="213" t="s">
        <v>148</v>
      </c>
      <c r="G874" s="211"/>
      <c r="H874" s="214">
        <v>36.711</v>
      </c>
      <c r="I874" s="215"/>
      <c r="J874" s="211"/>
      <c r="K874" s="211"/>
      <c r="L874" s="216"/>
      <c r="M874" s="217"/>
      <c r="N874" s="218"/>
      <c r="O874" s="218"/>
      <c r="P874" s="218"/>
      <c r="Q874" s="218"/>
      <c r="R874" s="218"/>
      <c r="S874" s="218"/>
      <c r="T874" s="219"/>
      <c r="AT874" s="220" t="s">
        <v>140</v>
      </c>
      <c r="AU874" s="220" t="s">
        <v>136</v>
      </c>
      <c r="AV874" s="15" t="s">
        <v>135</v>
      </c>
      <c r="AW874" s="15" t="s">
        <v>32</v>
      </c>
      <c r="AX874" s="15" t="s">
        <v>78</v>
      </c>
      <c r="AY874" s="220" t="s">
        <v>128</v>
      </c>
    </row>
    <row r="875" spans="1:65" s="2" customFormat="1" ht="24.2" customHeight="1">
      <c r="A875" s="35"/>
      <c r="B875" s="36"/>
      <c r="C875" s="170" t="s">
        <v>1144</v>
      </c>
      <c r="D875" s="170" t="s">
        <v>130</v>
      </c>
      <c r="E875" s="171" t="s">
        <v>1145</v>
      </c>
      <c r="F875" s="172" t="s">
        <v>1146</v>
      </c>
      <c r="G875" s="173" t="s">
        <v>218</v>
      </c>
      <c r="H875" s="174">
        <v>36.711</v>
      </c>
      <c r="I875" s="175"/>
      <c r="J875" s="176">
        <f>ROUND(I875*H875,2)</f>
        <v>0</v>
      </c>
      <c r="K875" s="172" t="s">
        <v>134</v>
      </c>
      <c r="L875" s="40"/>
      <c r="M875" s="177" t="s">
        <v>19</v>
      </c>
      <c r="N875" s="178" t="s">
        <v>42</v>
      </c>
      <c r="O875" s="65"/>
      <c r="P875" s="179">
        <f>O875*H875</f>
        <v>0</v>
      </c>
      <c r="Q875" s="179">
        <v>0.00014</v>
      </c>
      <c r="R875" s="179">
        <f>Q875*H875</f>
        <v>0.00513954</v>
      </c>
      <c r="S875" s="179">
        <v>0</v>
      </c>
      <c r="T875" s="180">
        <f>S875*H875</f>
        <v>0</v>
      </c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R875" s="181" t="s">
        <v>293</v>
      </c>
      <c r="AT875" s="181" t="s">
        <v>130</v>
      </c>
      <c r="AU875" s="181" t="s">
        <v>136</v>
      </c>
      <c r="AY875" s="18" t="s">
        <v>128</v>
      </c>
      <c r="BE875" s="182">
        <f>IF(N875="základní",J875,0)</f>
        <v>0</v>
      </c>
      <c r="BF875" s="182">
        <f>IF(N875="snížená",J875,0)</f>
        <v>0</v>
      </c>
      <c r="BG875" s="182">
        <f>IF(N875="zákl. přenesená",J875,0)</f>
        <v>0</v>
      </c>
      <c r="BH875" s="182">
        <f>IF(N875="sníž. přenesená",J875,0)</f>
        <v>0</v>
      </c>
      <c r="BI875" s="182">
        <f>IF(N875="nulová",J875,0)</f>
        <v>0</v>
      </c>
      <c r="BJ875" s="18" t="s">
        <v>136</v>
      </c>
      <c r="BK875" s="182">
        <f>ROUND(I875*H875,2)</f>
        <v>0</v>
      </c>
      <c r="BL875" s="18" t="s">
        <v>293</v>
      </c>
      <c r="BM875" s="181" t="s">
        <v>1147</v>
      </c>
    </row>
    <row r="876" spans="1:47" s="2" customFormat="1" ht="12">
      <c r="A876" s="35"/>
      <c r="B876" s="36"/>
      <c r="C876" s="37"/>
      <c r="D876" s="183" t="s">
        <v>138</v>
      </c>
      <c r="E876" s="37"/>
      <c r="F876" s="184" t="s">
        <v>1148</v>
      </c>
      <c r="G876" s="37"/>
      <c r="H876" s="37"/>
      <c r="I876" s="185"/>
      <c r="J876" s="37"/>
      <c r="K876" s="37"/>
      <c r="L876" s="40"/>
      <c r="M876" s="186"/>
      <c r="N876" s="187"/>
      <c r="O876" s="65"/>
      <c r="P876" s="65"/>
      <c r="Q876" s="65"/>
      <c r="R876" s="65"/>
      <c r="S876" s="65"/>
      <c r="T876" s="66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T876" s="18" t="s">
        <v>138</v>
      </c>
      <c r="AU876" s="18" t="s">
        <v>136</v>
      </c>
    </row>
    <row r="877" spans="1:65" s="2" customFormat="1" ht="24.2" customHeight="1">
      <c r="A877" s="35"/>
      <c r="B877" s="36"/>
      <c r="C877" s="170" t="s">
        <v>1149</v>
      </c>
      <c r="D877" s="170" t="s">
        <v>130</v>
      </c>
      <c r="E877" s="171" t="s">
        <v>1150</v>
      </c>
      <c r="F877" s="172" t="s">
        <v>1151</v>
      </c>
      <c r="G877" s="173" t="s">
        <v>218</v>
      </c>
      <c r="H877" s="174">
        <v>36.711</v>
      </c>
      <c r="I877" s="175"/>
      <c r="J877" s="176">
        <f>ROUND(I877*H877,2)</f>
        <v>0</v>
      </c>
      <c r="K877" s="172" t="s">
        <v>134</v>
      </c>
      <c r="L877" s="40"/>
      <c r="M877" s="177" t="s">
        <v>19</v>
      </c>
      <c r="N877" s="178" t="s">
        <v>42</v>
      </c>
      <c r="O877" s="65"/>
      <c r="P877" s="179">
        <f>O877*H877</f>
        <v>0</v>
      </c>
      <c r="Q877" s="179">
        <v>0.00013</v>
      </c>
      <c r="R877" s="179">
        <f>Q877*H877</f>
        <v>0.004772429999999999</v>
      </c>
      <c r="S877" s="179">
        <v>0</v>
      </c>
      <c r="T877" s="180">
        <f>S877*H877</f>
        <v>0</v>
      </c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R877" s="181" t="s">
        <v>293</v>
      </c>
      <c r="AT877" s="181" t="s">
        <v>130</v>
      </c>
      <c r="AU877" s="181" t="s">
        <v>136</v>
      </c>
      <c r="AY877" s="18" t="s">
        <v>128</v>
      </c>
      <c r="BE877" s="182">
        <f>IF(N877="základní",J877,0)</f>
        <v>0</v>
      </c>
      <c r="BF877" s="182">
        <f>IF(N877="snížená",J877,0)</f>
        <v>0</v>
      </c>
      <c r="BG877" s="182">
        <f>IF(N877="zákl. přenesená",J877,0)</f>
        <v>0</v>
      </c>
      <c r="BH877" s="182">
        <f>IF(N877="sníž. přenesená",J877,0)</f>
        <v>0</v>
      </c>
      <c r="BI877" s="182">
        <f>IF(N877="nulová",J877,0)</f>
        <v>0</v>
      </c>
      <c r="BJ877" s="18" t="s">
        <v>136</v>
      </c>
      <c r="BK877" s="182">
        <f>ROUND(I877*H877,2)</f>
        <v>0</v>
      </c>
      <c r="BL877" s="18" t="s">
        <v>293</v>
      </c>
      <c r="BM877" s="181" t="s">
        <v>1152</v>
      </c>
    </row>
    <row r="878" spans="1:47" s="2" customFormat="1" ht="12">
      <c r="A878" s="35"/>
      <c r="B878" s="36"/>
      <c r="C878" s="37"/>
      <c r="D878" s="183" t="s">
        <v>138</v>
      </c>
      <c r="E878" s="37"/>
      <c r="F878" s="184" t="s">
        <v>1153</v>
      </c>
      <c r="G878" s="37"/>
      <c r="H878" s="37"/>
      <c r="I878" s="185"/>
      <c r="J878" s="37"/>
      <c r="K878" s="37"/>
      <c r="L878" s="40"/>
      <c r="M878" s="186"/>
      <c r="N878" s="187"/>
      <c r="O878" s="65"/>
      <c r="P878" s="65"/>
      <c r="Q878" s="65"/>
      <c r="R878" s="65"/>
      <c r="S878" s="65"/>
      <c r="T878" s="66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T878" s="18" t="s">
        <v>138</v>
      </c>
      <c r="AU878" s="18" t="s">
        <v>136</v>
      </c>
    </row>
    <row r="879" spans="2:63" s="12" customFormat="1" ht="22.9" customHeight="1">
      <c r="B879" s="154"/>
      <c r="C879" s="155"/>
      <c r="D879" s="156" t="s">
        <v>69</v>
      </c>
      <c r="E879" s="168" t="s">
        <v>1154</v>
      </c>
      <c r="F879" s="168" t="s">
        <v>1155</v>
      </c>
      <c r="G879" s="155"/>
      <c r="H879" s="155"/>
      <c r="I879" s="158"/>
      <c r="J879" s="169">
        <f>BK879</f>
        <v>0</v>
      </c>
      <c r="K879" s="155"/>
      <c r="L879" s="160"/>
      <c r="M879" s="161"/>
      <c r="N879" s="162"/>
      <c r="O879" s="162"/>
      <c r="P879" s="163">
        <f>P880</f>
        <v>0</v>
      </c>
      <c r="Q879" s="162"/>
      <c r="R879" s="163">
        <f>R880</f>
        <v>0</v>
      </c>
      <c r="S879" s="162"/>
      <c r="T879" s="164">
        <f>T880</f>
        <v>0</v>
      </c>
      <c r="AR879" s="165" t="s">
        <v>136</v>
      </c>
      <c r="AT879" s="166" t="s">
        <v>69</v>
      </c>
      <c r="AU879" s="166" t="s">
        <v>78</v>
      </c>
      <c r="AY879" s="165" t="s">
        <v>128</v>
      </c>
      <c r="BK879" s="167">
        <f>BK880</f>
        <v>0</v>
      </c>
    </row>
    <row r="880" spans="1:65" s="2" customFormat="1" ht="16.5" customHeight="1">
      <c r="A880" s="35"/>
      <c r="B880" s="36"/>
      <c r="C880" s="170" t="s">
        <v>1156</v>
      </c>
      <c r="D880" s="170" t="s">
        <v>130</v>
      </c>
      <c r="E880" s="171" t="s">
        <v>1157</v>
      </c>
      <c r="F880" s="172" t="s">
        <v>1158</v>
      </c>
      <c r="G880" s="173" t="s">
        <v>218</v>
      </c>
      <c r="H880" s="174">
        <v>20</v>
      </c>
      <c r="I880" s="175"/>
      <c r="J880" s="176">
        <f>ROUND(I880*H880,2)</f>
        <v>0</v>
      </c>
      <c r="K880" s="172" t="s">
        <v>19</v>
      </c>
      <c r="L880" s="40"/>
      <c r="M880" s="177" t="s">
        <v>19</v>
      </c>
      <c r="N880" s="178" t="s">
        <v>42</v>
      </c>
      <c r="O880" s="65"/>
      <c r="P880" s="179">
        <f>O880*H880</f>
        <v>0</v>
      </c>
      <c r="Q880" s="179">
        <v>0</v>
      </c>
      <c r="R880" s="179">
        <f>Q880*H880</f>
        <v>0</v>
      </c>
      <c r="S880" s="179">
        <v>0</v>
      </c>
      <c r="T880" s="180">
        <f>S880*H880</f>
        <v>0</v>
      </c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R880" s="181" t="s">
        <v>293</v>
      </c>
      <c r="AT880" s="181" t="s">
        <v>130</v>
      </c>
      <c r="AU880" s="181" t="s">
        <v>136</v>
      </c>
      <c r="AY880" s="18" t="s">
        <v>128</v>
      </c>
      <c r="BE880" s="182">
        <f>IF(N880="základní",J880,0)</f>
        <v>0</v>
      </c>
      <c r="BF880" s="182">
        <f>IF(N880="snížená",J880,0)</f>
        <v>0</v>
      </c>
      <c r="BG880" s="182">
        <f>IF(N880="zákl. přenesená",J880,0)</f>
        <v>0</v>
      </c>
      <c r="BH880" s="182">
        <f>IF(N880="sníž. přenesená",J880,0)</f>
        <v>0</v>
      </c>
      <c r="BI880" s="182">
        <f>IF(N880="nulová",J880,0)</f>
        <v>0</v>
      </c>
      <c r="BJ880" s="18" t="s">
        <v>136</v>
      </c>
      <c r="BK880" s="182">
        <f>ROUND(I880*H880,2)</f>
        <v>0</v>
      </c>
      <c r="BL880" s="18" t="s">
        <v>293</v>
      </c>
      <c r="BM880" s="181" t="s">
        <v>1159</v>
      </c>
    </row>
    <row r="881" spans="2:63" s="12" customFormat="1" ht="25.9" customHeight="1">
      <c r="B881" s="154"/>
      <c r="C881" s="155"/>
      <c r="D881" s="156" t="s">
        <v>69</v>
      </c>
      <c r="E881" s="157" t="s">
        <v>195</v>
      </c>
      <c r="F881" s="157" t="s">
        <v>1160</v>
      </c>
      <c r="G881" s="155"/>
      <c r="H881" s="155"/>
      <c r="I881" s="158"/>
      <c r="J881" s="159">
        <f>BK881</f>
        <v>0</v>
      </c>
      <c r="K881" s="155"/>
      <c r="L881" s="160"/>
      <c r="M881" s="161"/>
      <c r="N881" s="162"/>
      <c r="O881" s="162"/>
      <c r="P881" s="163">
        <f>P882+P886</f>
        <v>0</v>
      </c>
      <c r="Q881" s="162"/>
      <c r="R881" s="163">
        <f>R882+R886</f>
        <v>0</v>
      </c>
      <c r="S881" s="162"/>
      <c r="T881" s="164">
        <f>T882+T886</f>
        <v>0</v>
      </c>
      <c r="AR881" s="165" t="s">
        <v>169</v>
      </c>
      <c r="AT881" s="166" t="s">
        <v>69</v>
      </c>
      <c r="AU881" s="166" t="s">
        <v>70</v>
      </c>
      <c r="AY881" s="165" t="s">
        <v>128</v>
      </c>
      <c r="BK881" s="167">
        <f>BK882+BK886</f>
        <v>0</v>
      </c>
    </row>
    <row r="882" spans="2:63" s="12" customFormat="1" ht="22.9" customHeight="1">
      <c r="B882" s="154"/>
      <c r="C882" s="155"/>
      <c r="D882" s="156" t="s">
        <v>69</v>
      </c>
      <c r="E882" s="168" t="s">
        <v>1161</v>
      </c>
      <c r="F882" s="168" t="s">
        <v>1162</v>
      </c>
      <c r="G882" s="155"/>
      <c r="H882" s="155"/>
      <c r="I882" s="158"/>
      <c r="J882" s="169">
        <f>BK882</f>
        <v>0</v>
      </c>
      <c r="K882" s="155"/>
      <c r="L882" s="160"/>
      <c r="M882" s="161"/>
      <c r="N882" s="162"/>
      <c r="O882" s="162"/>
      <c r="P882" s="163">
        <f>SUM(P883:P885)</f>
        <v>0</v>
      </c>
      <c r="Q882" s="162"/>
      <c r="R882" s="163">
        <f>SUM(R883:R885)</f>
        <v>0</v>
      </c>
      <c r="S882" s="162"/>
      <c r="T882" s="164">
        <f>SUM(T883:T885)</f>
        <v>0</v>
      </c>
      <c r="AR882" s="165" t="s">
        <v>169</v>
      </c>
      <c r="AT882" s="166" t="s">
        <v>69</v>
      </c>
      <c r="AU882" s="166" t="s">
        <v>78</v>
      </c>
      <c r="AY882" s="165" t="s">
        <v>128</v>
      </c>
      <c r="BK882" s="167">
        <f>SUM(BK883:BK885)</f>
        <v>0</v>
      </c>
    </row>
    <row r="883" spans="1:65" s="2" customFormat="1" ht="16.5" customHeight="1">
      <c r="A883" s="35"/>
      <c r="B883" s="36"/>
      <c r="C883" s="170" t="s">
        <v>1163</v>
      </c>
      <c r="D883" s="170" t="s">
        <v>130</v>
      </c>
      <c r="E883" s="171" t="s">
        <v>1164</v>
      </c>
      <c r="F883" s="172" t="s">
        <v>1165</v>
      </c>
      <c r="G883" s="173" t="s">
        <v>653</v>
      </c>
      <c r="H883" s="174">
        <v>1</v>
      </c>
      <c r="I883" s="175"/>
      <c r="J883" s="176">
        <f>ROUND(I883*H883,2)</f>
        <v>0</v>
      </c>
      <c r="K883" s="172" t="s">
        <v>19</v>
      </c>
      <c r="L883" s="40"/>
      <c r="M883" s="177" t="s">
        <v>19</v>
      </c>
      <c r="N883" s="178" t="s">
        <v>42</v>
      </c>
      <c r="O883" s="65"/>
      <c r="P883" s="179">
        <f>O883*H883</f>
        <v>0</v>
      </c>
      <c r="Q883" s="179">
        <v>0</v>
      </c>
      <c r="R883" s="179">
        <f>Q883*H883</f>
        <v>0</v>
      </c>
      <c r="S883" s="179">
        <v>0</v>
      </c>
      <c r="T883" s="180">
        <f>S883*H883</f>
        <v>0</v>
      </c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R883" s="181" t="s">
        <v>643</v>
      </c>
      <c r="AT883" s="181" t="s">
        <v>130</v>
      </c>
      <c r="AU883" s="181" t="s">
        <v>136</v>
      </c>
      <c r="AY883" s="18" t="s">
        <v>128</v>
      </c>
      <c r="BE883" s="182">
        <f>IF(N883="základní",J883,0)</f>
        <v>0</v>
      </c>
      <c r="BF883" s="182">
        <f>IF(N883="snížená",J883,0)</f>
        <v>0</v>
      </c>
      <c r="BG883" s="182">
        <f>IF(N883="zákl. přenesená",J883,0)</f>
        <v>0</v>
      </c>
      <c r="BH883" s="182">
        <f>IF(N883="sníž. přenesená",J883,0)</f>
        <v>0</v>
      </c>
      <c r="BI883" s="182">
        <f>IF(N883="nulová",J883,0)</f>
        <v>0</v>
      </c>
      <c r="BJ883" s="18" t="s">
        <v>136</v>
      </c>
      <c r="BK883" s="182">
        <f>ROUND(I883*H883,2)</f>
        <v>0</v>
      </c>
      <c r="BL883" s="18" t="s">
        <v>643</v>
      </c>
      <c r="BM883" s="181" t="s">
        <v>1166</v>
      </c>
    </row>
    <row r="884" spans="1:65" s="2" customFormat="1" ht="21.75" customHeight="1">
      <c r="A884" s="35"/>
      <c r="B884" s="36"/>
      <c r="C884" s="170" t="s">
        <v>1167</v>
      </c>
      <c r="D884" s="170" t="s">
        <v>130</v>
      </c>
      <c r="E884" s="171" t="s">
        <v>1168</v>
      </c>
      <c r="F884" s="172" t="s">
        <v>1169</v>
      </c>
      <c r="G884" s="173" t="s">
        <v>653</v>
      </c>
      <c r="H884" s="174">
        <v>1</v>
      </c>
      <c r="I884" s="175"/>
      <c r="J884" s="176">
        <f>ROUND(I884*H884,2)</f>
        <v>0</v>
      </c>
      <c r="K884" s="172" t="s">
        <v>19</v>
      </c>
      <c r="L884" s="40"/>
      <c r="M884" s="177" t="s">
        <v>19</v>
      </c>
      <c r="N884" s="178" t="s">
        <v>42</v>
      </c>
      <c r="O884" s="65"/>
      <c r="P884" s="179">
        <f>O884*H884</f>
        <v>0</v>
      </c>
      <c r="Q884" s="179">
        <v>0</v>
      </c>
      <c r="R884" s="179">
        <f>Q884*H884</f>
        <v>0</v>
      </c>
      <c r="S884" s="179">
        <v>0</v>
      </c>
      <c r="T884" s="180">
        <f>S884*H884</f>
        <v>0</v>
      </c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R884" s="181" t="s">
        <v>643</v>
      </c>
      <c r="AT884" s="181" t="s">
        <v>130</v>
      </c>
      <c r="AU884" s="181" t="s">
        <v>136</v>
      </c>
      <c r="AY884" s="18" t="s">
        <v>128</v>
      </c>
      <c r="BE884" s="182">
        <f>IF(N884="základní",J884,0)</f>
        <v>0</v>
      </c>
      <c r="BF884" s="182">
        <f>IF(N884="snížená",J884,0)</f>
        <v>0</v>
      </c>
      <c r="BG884" s="182">
        <f>IF(N884="zákl. přenesená",J884,0)</f>
        <v>0</v>
      </c>
      <c r="BH884" s="182">
        <f>IF(N884="sníž. přenesená",J884,0)</f>
        <v>0</v>
      </c>
      <c r="BI884" s="182">
        <f>IF(N884="nulová",J884,0)</f>
        <v>0</v>
      </c>
      <c r="BJ884" s="18" t="s">
        <v>136</v>
      </c>
      <c r="BK884" s="182">
        <f>ROUND(I884*H884,2)</f>
        <v>0</v>
      </c>
      <c r="BL884" s="18" t="s">
        <v>643</v>
      </c>
      <c r="BM884" s="181" t="s">
        <v>1170</v>
      </c>
    </row>
    <row r="885" spans="1:65" s="2" customFormat="1" ht="24.2" customHeight="1">
      <c r="A885" s="35"/>
      <c r="B885" s="36"/>
      <c r="C885" s="170" t="s">
        <v>1171</v>
      </c>
      <c r="D885" s="170" t="s">
        <v>130</v>
      </c>
      <c r="E885" s="171" t="s">
        <v>1172</v>
      </c>
      <c r="F885" s="172" t="s">
        <v>1173</v>
      </c>
      <c r="G885" s="173" t="s">
        <v>535</v>
      </c>
      <c r="H885" s="174">
        <v>1</v>
      </c>
      <c r="I885" s="175"/>
      <c r="J885" s="176">
        <f>ROUND(I885*H885,2)</f>
        <v>0</v>
      </c>
      <c r="K885" s="172" t="s">
        <v>19</v>
      </c>
      <c r="L885" s="40"/>
      <c r="M885" s="177" t="s">
        <v>19</v>
      </c>
      <c r="N885" s="178" t="s">
        <v>42</v>
      </c>
      <c r="O885" s="65"/>
      <c r="P885" s="179">
        <f>O885*H885</f>
        <v>0</v>
      </c>
      <c r="Q885" s="179">
        <v>0</v>
      </c>
      <c r="R885" s="179">
        <f>Q885*H885</f>
        <v>0</v>
      </c>
      <c r="S885" s="179">
        <v>0</v>
      </c>
      <c r="T885" s="180">
        <f>S885*H885</f>
        <v>0</v>
      </c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R885" s="181" t="s">
        <v>643</v>
      </c>
      <c r="AT885" s="181" t="s">
        <v>130</v>
      </c>
      <c r="AU885" s="181" t="s">
        <v>136</v>
      </c>
      <c r="AY885" s="18" t="s">
        <v>128</v>
      </c>
      <c r="BE885" s="182">
        <f>IF(N885="základní",J885,0)</f>
        <v>0</v>
      </c>
      <c r="BF885" s="182">
        <f>IF(N885="snížená",J885,0)</f>
        <v>0</v>
      </c>
      <c r="BG885" s="182">
        <f>IF(N885="zákl. přenesená",J885,0)</f>
        <v>0</v>
      </c>
      <c r="BH885" s="182">
        <f>IF(N885="sníž. přenesená",J885,0)</f>
        <v>0</v>
      </c>
      <c r="BI885" s="182">
        <f>IF(N885="nulová",J885,0)</f>
        <v>0</v>
      </c>
      <c r="BJ885" s="18" t="s">
        <v>136</v>
      </c>
      <c r="BK885" s="182">
        <f>ROUND(I885*H885,2)</f>
        <v>0</v>
      </c>
      <c r="BL885" s="18" t="s">
        <v>643</v>
      </c>
      <c r="BM885" s="181" t="s">
        <v>1174</v>
      </c>
    </row>
    <row r="886" spans="2:63" s="12" customFormat="1" ht="22.9" customHeight="1">
      <c r="B886" s="154"/>
      <c r="C886" s="155"/>
      <c r="D886" s="156" t="s">
        <v>69</v>
      </c>
      <c r="E886" s="168" t="s">
        <v>1175</v>
      </c>
      <c r="F886" s="168" t="s">
        <v>1176</v>
      </c>
      <c r="G886" s="155"/>
      <c r="H886" s="155"/>
      <c r="I886" s="158"/>
      <c r="J886" s="169">
        <f>BK886</f>
        <v>0</v>
      </c>
      <c r="K886" s="155"/>
      <c r="L886" s="160"/>
      <c r="M886" s="161"/>
      <c r="N886" s="162"/>
      <c r="O886" s="162"/>
      <c r="P886" s="163">
        <f>SUM(P887:P892)</f>
        <v>0</v>
      </c>
      <c r="Q886" s="162"/>
      <c r="R886" s="163">
        <f>SUM(R887:R892)</f>
        <v>0</v>
      </c>
      <c r="S886" s="162"/>
      <c r="T886" s="164">
        <f>SUM(T887:T892)</f>
        <v>0</v>
      </c>
      <c r="AR886" s="165" t="s">
        <v>169</v>
      </c>
      <c r="AT886" s="166" t="s">
        <v>69</v>
      </c>
      <c r="AU886" s="166" t="s">
        <v>78</v>
      </c>
      <c r="AY886" s="165" t="s">
        <v>128</v>
      </c>
      <c r="BK886" s="167">
        <f>SUM(BK887:BK892)</f>
        <v>0</v>
      </c>
    </row>
    <row r="887" spans="1:65" s="2" customFormat="1" ht="24.2" customHeight="1">
      <c r="A887" s="35"/>
      <c r="B887" s="36"/>
      <c r="C887" s="170" t="s">
        <v>1177</v>
      </c>
      <c r="D887" s="170" t="s">
        <v>130</v>
      </c>
      <c r="E887" s="171" t="s">
        <v>1178</v>
      </c>
      <c r="F887" s="172" t="s">
        <v>1179</v>
      </c>
      <c r="G887" s="173" t="s">
        <v>535</v>
      </c>
      <c r="H887" s="174">
        <v>5</v>
      </c>
      <c r="I887" s="175"/>
      <c r="J887" s="176">
        <f>ROUND(I887*H887,2)</f>
        <v>0</v>
      </c>
      <c r="K887" s="172" t="s">
        <v>134</v>
      </c>
      <c r="L887" s="40"/>
      <c r="M887" s="177" t="s">
        <v>19</v>
      </c>
      <c r="N887" s="178" t="s">
        <v>42</v>
      </c>
      <c r="O887" s="65"/>
      <c r="P887" s="179">
        <f>O887*H887</f>
        <v>0</v>
      </c>
      <c r="Q887" s="179">
        <v>0</v>
      </c>
      <c r="R887" s="179">
        <f>Q887*H887</f>
        <v>0</v>
      </c>
      <c r="S887" s="179">
        <v>0</v>
      </c>
      <c r="T887" s="180">
        <f>S887*H887</f>
        <v>0</v>
      </c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R887" s="181" t="s">
        <v>643</v>
      </c>
      <c r="AT887" s="181" t="s">
        <v>130</v>
      </c>
      <c r="AU887" s="181" t="s">
        <v>136</v>
      </c>
      <c r="AY887" s="18" t="s">
        <v>128</v>
      </c>
      <c r="BE887" s="182">
        <f>IF(N887="základní",J887,0)</f>
        <v>0</v>
      </c>
      <c r="BF887" s="182">
        <f>IF(N887="snížená",J887,0)</f>
        <v>0</v>
      </c>
      <c r="BG887" s="182">
        <f>IF(N887="zákl. přenesená",J887,0)</f>
        <v>0</v>
      </c>
      <c r="BH887" s="182">
        <f>IF(N887="sníž. přenesená",J887,0)</f>
        <v>0</v>
      </c>
      <c r="BI887" s="182">
        <f>IF(N887="nulová",J887,0)</f>
        <v>0</v>
      </c>
      <c r="BJ887" s="18" t="s">
        <v>136</v>
      </c>
      <c r="BK887" s="182">
        <f>ROUND(I887*H887,2)</f>
        <v>0</v>
      </c>
      <c r="BL887" s="18" t="s">
        <v>643</v>
      </c>
      <c r="BM887" s="181" t="s">
        <v>1180</v>
      </c>
    </row>
    <row r="888" spans="1:47" s="2" customFormat="1" ht="12">
      <c r="A888" s="35"/>
      <c r="B888" s="36"/>
      <c r="C888" s="37"/>
      <c r="D888" s="183" t="s">
        <v>138</v>
      </c>
      <c r="E888" s="37"/>
      <c r="F888" s="184" t="s">
        <v>1181</v>
      </c>
      <c r="G888" s="37"/>
      <c r="H888" s="37"/>
      <c r="I888" s="185"/>
      <c r="J888" s="37"/>
      <c r="K888" s="37"/>
      <c r="L888" s="40"/>
      <c r="M888" s="186"/>
      <c r="N888" s="187"/>
      <c r="O888" s="65"/>
      <c r="P888" s="65"/>
      <c r="Q888" s="65"/>
      <c r="R888" s="65"/>
      <c r="S888" s="65"/>
      <c r="T888" s="66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T888" s="18" t="s">
        <v>138</v>
      </c>
      <c r="AU888" s="18" t="s">
        <v>136</v>
      </c>
    </row>
    <row r="889" spans="1:65" s="2" customFormat="1" ht="24.2" customHeight="1">
      <c r="A889" s="35"/>
      <c r="B889" s="36"/>
      <c r="C889" s="221" t="s">
        <v>1182</v>
      </c>
      <c r="D889" s="221" t="s">
        <v>195</v>
      </c>
      <c r="E889" s="222" t="s">
        <v>1183</v>
      </c>
      <c r="F889" s="223" t="s">
        <v>1184</v>
      </c>
      <c r="G889" s="224" t="s">
        <v>535</v>
      </c>
      <c r="H889" s="225">
        <v>1</v>
      </c>
      <c r="I889" s="226"/>
      <c r="J889" s="227">
        <f>ROUND(I889*H889,2)</f>
        <v>0</v>
      </c>
      <c r="K889" s="223" t="s">
        <v>19</v>
      </c>
      <c r="L889" s="228"/>
      <c r="M889" s="229" t="s">
        <v>19</v>
      </c>
      <c r="N889" s="230" t="s">
        <v>42</v>
      </c>
      <c r="O889" s="65"/>
      <c r="P889" s="179">
        <f>O889*H889</f>
        <v>0</v>
      </c>
      <c r="Q889" s="179">
        <v>0</v>
      </c>
      <c r="R889" s="179">
        <f>Q889*H889</f>
        <v>0</v>
      </c>
      <c r="S889" s="179">
        <v>0</v>
      </c>
      <c r="T889" s="180">
        <f>S889*H889</f>
        <v>0</v>
      </c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R889" s="181" t="s">
        <v>1074</v>
      </c>
      <c r="AT889" s="181" t="s">
        <v>195</v>
      </c>
      <c r="AU889" s="181" t="s">
        <v>136</v>
      </c>
      <c r="AY889" s="18" t="s">
        <v>128</v>
      </c>
      <c r="BE889" s="182">
        <f>IF(N889="základní",J889,0)</f>
        <v>0</v>
      </c>
      <c r="BF889" s="182">
        <f>IF(N889="snížená",J889,0)</f>
        <v>0</v>
      </c>
      <c r="BG889" s="182">
        <f>IF(N889="zákl. přenesená",J889,0)</f>
        <v>0</v>
      </c>
      <c r="BH889" s="182">
        <f>IF(N889="sníž. přenesená",J889,0)</f>
        <v>0</v>
      </c>
      <c r="BI889" s="182">
        <f>IF(N889="nulová",J889,0)</f>
        <v>0</v>
      </c>
      <c r="BJ889" s="18" t="s">
        <v>136</v>
      </c>
      <c r="BK889" s="182">
        <f>ROUND(I889*H889,2)</f>
        <v>0</v>
      </c>
      <c r="BL889" s="18" t="s">
        <v>1074</v>
      </c>
      <c r="BM889" s="181" t="s">
        <v>1185</v>
      </c>
    </row>
    <row r="890" spans="1:65" s="2" customFormat="1" ht="21.75" customHeight="1">
      <c r="A890" s="35"/>
      <c r="B890" s="36"/>
      <c r="C890" s="170" t="s">
        <v>1186</v>
      </c>
      <c r="D890" s="170" t="s">
        <v>130</v>
      </c>
      <c r="E890" s="171" t="s">
        <v>1187</v>
      </c>
      <c r="F890" s="172" t="s">
        <v>1188</v>
      </c>
      <c r="G890" s="173" t="s">
        <v>653</v>
      </c>
      <c r="H890" s="174">
        <v>1</v>
      </c>
      <c r="I890" s="175"/>
      <c r="J890" s="176">
        <f>ROUND(I890*H890,2)</f>
        <v>0</v>
      </c>
      <c r="K890" s="172" t="s">
        <v>19</v>
      </c>
      <c r="L890" s="40"/>
      <c r="M890" s="177" t="s">
        <v>19</v>
      </c>
      <c r="N890" s="178" t="s">
        <v>42</v>
      </c>
      <c r="O890" s="65"/>
      <c r="P890" s="179">
        <f>O890*H890</f>
        <v>0</v>
      </c>
      <c r="Q890" s="179">
        <v>0</v>
      </c>
      <c r="R890" s="179">
        <f>Q890*H890</f>
        <v>0</v>
      </c>
      <c r="S890" s="179">
        <v>0</v>
      </c>
      <c r="T890" s="180">
        <f>S890*H890</f>
        <v>0</v>
      </c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R890" s="181" t="s">
        <v>643</v>
      </c>
      <c r="AT890" s="181" t="s">
        <v>130</v>
      </c>
      <c r="AU890" s="181" t="s">
        <v>136</v>
      </c>
      <c r="AY890" s="18" t="s">
        <v>128</v>
      </c>
      <c r="BE890" s="182">
        <f>IF(N890="základní",J890,0)</f>
        <v>0</v>
      </c>
      <c r="BF890" s="182">
        <f>IF(N890="snížená",J890,0)</f>
        <v>0</v>
      </c>
      <c r="BG890" s="182">
        <f>IF(N890="zákl. přenesená",J890,0)</f>
        <v>0</v>
      </c>
      <c r="BH890" s="182">
        <f>IF(N890="sníž. přenesená",J890,0)</f>
        <v>0</v>
      </c>
      <c r="BI890" s="182">
        <f>IF(N890="nulová",J890,0)</f>
        <v>0</v>
      </c>
      <c r="BJ890" s="18" t="s">
        <v>136</v>
      </c>
      <c r="BK890" s="182">
        <f>ROUND(I890*H890,2)</f>
        <v>0</v>
      </c>
      <c r="BL890" s="18" t="s">
        <v>643</v>
      </c>
      <c r="BM890" s="181" t="s">
        <v>1189</v>
      </c>
    </row>
    <row r="891" spans="1:65" s="2" customFormat="1" ht="16.5" customHeight="1">
      <c r="A891" s="35"/>
      <c r="B891" s="36"/>
      <c r="C891" s="170" t="s">
        <v>1190</v>
      </c>
      <c r="D891" s="170" t="s">
        <v>130</v>
      </c>
      <c r="E891" s="171" t="s">
        <v>1191</v>
      </c>
      <c r="F891" s="172" t="s">
        <v>1192</v>
      </c>
      <c r="G891" s="173" t="s">
        <v>535</v>
      </c>
      <c r="H891" s="174">
        <v>3</v>
      </c>
      <c r="I891" s="175"/>
      <c r="J891" s="176">
        <f>ROUND(I891*H891,2)</f>
        <v>0</v>
      </c>
      <c r="K891" s="172" t="s">
        <v>134</v>
      </c>
      <c r="L891" s="40"/>
      <c r="M891" s="177" t="s">
        <v>19</v>
      </c>
      <c r="N891" s="178" t="s">
        <v>42</v>
      </c>
      <c r="O891" s="65"/>
      <c r="P891" s="179">
        <f>O891*H891</f>
        <v>0</v>
      </c>
      <c r="Q891" s="179">
        <v>0</v>
      </c>
      <c r="R891" s="179">
        <f>Q891*H891</f>
        <v>0</v>
      </c>
      <c r="S891" s="179">
        <v>0</v>
      </c>
      <c r="T891" s="180">
        <f>S891*H891</f>
        <v>0</v>
      </c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R891" s="181" t="s">
        <v>643</v>
      </c>
      <c r="AT891" s="181" t="s">
        <v>130</v>
      </c>
      <c r="AU891" s="181" t="s">
        <v>136</v>
      </c>
      <c r="AY891" s="18" t="s">
        <v>128</v>
      </c>
      <c r="BE891" s="182">
        <f>IF(N891="základní",J891,0)</f>
        <v>0</v>
      </c>
      <c r="BF891" s="182">
        <f>IF(N891="snížená",J891,0)</f>
        <v>0</v>
      </c>
      <c r="BG891" s="182">
        <f>IF(N891="zákl. přenesená",J891,0)</f>
        <v>0</v>
      </c>
      <c r="BH891" s="182">
        <f>IF(N891="sníž. přenesená",J891,0)</f>
        <v>0</v>
      </c>
      <c r="BI891" s="182">
        <f>IF(N891="nulová",J891,0)</f>
        <v>0</v>
      </c>
      <c r="BJ891" s="18" t="s">
        <v>136</v>
      </c>
      <c r="BK891" s="182">
        <f>ROUND(I891*H891,2)</f>
        <v>0</v>
      </c>
      <c r="BL891" s="18" t="s">
        <v>643</v>
      </c>
      <c r="BM891" s="181" t="s">
        <v>1193</v>
      </c>
    </row>
    <row r="892" spans="1:47" s="2" customFormat="1" ht="12">
      <c r="A892" s="35"/>
      <c r="B892" s="36"/>
      <c r="C892" s="37"/>
      <c r="D892" s="183" t="s">
        <v>138</v>
      </c>
      <c r="E892" s="37"/>
      <c r="F892" s="184" t="s">
        <v>1194</v>
      </c>
      <c r="G892" s="37"/>
      <c r="H892" s="37"/>
      <c r="I892" s="185"/>
      <c r="J892" s="37"/>
      <c r="K892" s="37"/>
      <c r="L892" s="40"/>
      <c r="M892" s="186"/>
      <c r="N892" s="187"/>
      <c r="O892" s="65"/>
      <c r="P892" s="65"/>
      <c r="Q892" s="65"/>
      <c r="R892" s="65"/>
      <c r="S892" s="65"/>
      <c r="T892" s="66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T892" s="18" t="s">
        <v>138</v>
      </c>
      <c r="AU892" s="18" t="s">
        <v>136</v>
      </c>
    </row>
    <row r="893" spans="2:63" s="12" customFormat="1" ht="25.9" customHeight="1">
      <c r="B893" s="154"/>
      <c r="C893" s="155"/>
      <c r="D893" s="156" t="s">
        <v>69</v>
      </c>
      <c r="E893" s="157" t="s">
        <v>1195</v>
      </c>
      <c r="F893" s="157" t="s">
        <v>1196</v>
      </c>
      <c r="G893" s="155"/>
      <c r="H893" s="155"/>
      <c r="I893" s="158"/>
      <c r="J893" s="159">
        <f>BK893</f>
        <v>0</v>
      </c>
      <c r="K893" s="155"/>
      <c r="L893" s="160"/>
      <c r="M893" s="161"/>
      <c r="N893" s="162"/>
      <c r="O893" s="162"/>
      <c r="P893" s="163">
        <f>P894+SUM(P895:P920)+P923+P926</f>
        <v>0</v>
      </c>
      <c r="Q893" s="162"/>
      <c r="R893" s="163">
        <f>R894+SUM(R895:R920)+R923+R926</f>
        <v>0</v>
      </c>
      <c r="S893" s="162"/>
      <c r="T893" s="164">
        <f>T894+SUM(T895:T920)+T923+T926</f>
        <v>0</v>
      </c>
      <c r="AR893" s="165" t="s">
        <v>202</v>
      </c>
      <c r="AT893" s="166" t="s">
        <v>69</v>
      </c>
      <c r="AU893" s="166" t="s">
        <v>70</v>
      </c>
      <c r="AY893" s="165" t="s">
        <v>128</v>
      </c>
      <c r="BK893" s="167">
        <f>BK894+SUM(BK895:BK920)+BK923+BK926</f>
        <v>0</v>
      </c>
    </row>
    <row r="894" spans="1:65" s="2" customFormat="1" ht="24">
      <c r="A894" s="35"/>
      <c r="B894" s="36"/>
      <c r="C894" s="170" t="s">
        <v>1197</v>
      </c>
      <c r="D894" s="170" t="s">
        <v>130</v>
      </c>
      <c r="E894" s="171" t="s">
        <v>1198</v>
      </c>
      <c r="F894" s="172" t="s">
        <v>1199</v>
      </c>
      <c r="G894" s="173" t="s">
        <v>736</v>
      </c>
      <c r="H894" s="174">
        <v>1</v>
      </c>
      <c r="I894" s="175"/>
      <c r="J894" s="176">
        <f>ROUND(I894*H894,2)</f>
        <v>0</v>
      </c>
      <c r="K894" s="172" t="s">
        <v>1200</v>
      </c>
      <c r="L894" s="40"/>
      <c r="M894" s="177" t="s">
        <v>19</v>
      </c>
      <c r="N894" s="178" t="s">
        <v>42</v>
      </c>
      <c r="O894" s="65"/>
      <c r="P894" s="179">
        <f>O894*H894</f>
        <v>0</v>
      </c>
      <c r="Q894" s="179">
        <v>0</v>
      </c>
      <c r="R894" s="179">
        <f>Q894*H894</f>
        <v>0</v>
      </c>
      <c r="S894" s="179">
        <v>0</v>
      </c>
      <c r="T894" s="180">
        <f>S894*H894</f>
        <v>0</v>
      </c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R894" s="181" t="s">
        <v>1201</v>
      </c>
      <c r="AT894" s="181" t="s">
        <v>130</v>
      </c>
      <c r="AU894" s="181" t="s">
        <v>78</v>
      </c>
      <c r="AY894" s="18" t="s">
        <v>128</v>
      </c>
      <c r="BE894" s="182">
        <f>IF(N894="základní",J894,0)</f>
        <v>0</v>
      </c>
      <c r="BF894" s="182">
        <f>IF(N894="snížená",J894,0)</f>
        <v>0</v>
      </c>
      <c r="BG894" s="182">
        <f>IF(N894="zákl. přenesená",J894,0)</f>
        <v>0</v>
      </c>
      <c r="BH894" s="182">
        <f>IF(N894="sníž. přenesená",J894,0)</f>
        <v>0</v>
      </c>
      <c r="BI894" s="182">
        <f>IF(N894="nulová",J894,0)</f>
        <v>0</v>
      </c>
      <c r="BJ894" s="18" t="s">
        <v>136</v>
      </c>
      <c r="BK894" s="182">
        <f>ROUND(I894*H894,2)</f>
        <v>0</v>
      </c>
      <c r="BL894" s="18" t="s">
        <v>1201</v>
      </c>
      <c r="BM894" s="181" t="s">
        <v>1202</v>
      </c>
    </row>
    <row r="895" spans="1:47" s="2" customFormat="1" ht="12">
      <c r="A895" s="35"/>
      <c r="B895" s="36"/>
      <c r="C895" s="37"/>
      <c r="D895" s="183" t="s">
        <v>138</v>
      </c>
      <c r="E895" s="37"/>
      <c r="F895" s="184" t="s">
        <v>1203</v>
      </c>
      <c r="G895" s="37"/>
      <c r="H895" s="37"/>
      <c r="I895" s="185"/>
      <c r="J895" s="37"/>
      <c r="K895" s="37"/>
      <c r="L895" s="40"/>
      <c r="M895" s="186"/>
      <c r="N895" s="187"/>
      <c r="O895" s="65"/>
      <c r="P895" s="65"/>
      <c r="Q895" s="65"/>
      <c r="R895" s="65"/>
      <c r="S895" s="65"/>
      <c r="T895" s="66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T895" s="18" t="s">
        <v>138</v>
      </c>
      <c r="AU895" s="18" t="s">
        <v>78</v>
      </c>
    </row>
    <row r="896" spans="1:47" s="2" customFormat="1" ht="39">
      <c r="A896" s="35"/>
      <c r="B896" s="36"/>
      <c r="C896" s="37"/>
      <c r="D896" s="190" t="s">
        <v>779</v>
      </c>
      <c r="E896" s="37"/>
      <c r="F896" s="242" t="s">
        <v>1204</v>
      </c>
      <c r="G896" s="37"/>
      <c r="H896" s="37"/>
      <c r="I896" s="185"/>
      <c r="J896" s="37"/>
      <c r="K896" s="37"/>
      <c r="L896" s="40"/>
      <c r="M896" s="186"/>
      <c r="N896" s="187"/>
      <c r="O896" s="65"/>
      <c r="P896" s="65"/>
      <c r="Q896" s="65"/>
      <c r="R896" s="65"/>
      <c r="S896" s="65"/>
      <c r="T896" s="66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T896" s="18" t="s">
        <v>779</v>
      </c>
      <c r="AU896" s="18" t="s">
        <v>78</v>
      </c>
    </row>
    <row r="897" spans="1:65" s="2" customFormat="1" ht="24.2" customHeight="1">
      <c r="A897" s="35"/>
      <c r="B897" s="36"/>
      <c r="C897" s="170" t="s">
        <v>1205</v>
      </c>
      <c r="D897" s="170" t="s">
        <v>130</v>
      </c>
      <c r="E897" s="171" t="s">
        <v>1206</v>
      </c>
      <c r="F897" s="172" t="s">
        <v>1207</v>
      </c>
      <c r="G897" s="173" t="s">
        <v>1208</v>
      </c>
      <c r="H897" s="174">
        <v>1</v>
      </c>
      <c r="I897" s="175"/>
      <c r="J897" s="176">
        <f>ROUND(I897*H897,2)</f>
        <v>0</v>
      </c>
      <c r="K897" s="172" t="s">
        <v>19</v>
      </c>
      <c r="L897" s="40"/>
      <c r="M897" s="177" t="s">
        <v>19</v>
      </c>
      <c r="N897" s="178" t="s">
        <v>42</v>
      </c>
      <c r="O897" s="65"/>
      <c r="P897" s="179">
        <f>O897*H897</f>
        <v>0</v>
      </c>
      <c r="Q897" s="179">
        <v>0</v>
      </c>
      <c r="R897" s="179">
        <f>Q897*H897</f>
        <v>0</v>
      </c>
      <c r="S897" s="179">
        <v>0</v>
      </c>
      <c r="T897" s="180">
        <f>S897*H897</f>
        <v>0</v>
      </c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R897" s="181" t="s">
        <v>1201</v>
      </c>
      <c r="AT897" s="181" t="s">
        <v>130</v>
      </c>
      <c r="AU897" s="181" t="s">
        <v>78</v>
      </c>
      <c r="AY897" s="18" t="s">
        <v>128</v>
      </c>
      <c r="BE897" s="182">
        <f>IF(N897="základní",J897,0)</f>
        <v>0</v>
      </c>
      <c r="BF897" s="182">
        <f>IF(N897="snížená",J897,0)</f>
        <v>0</v>
      </c>
      <c r="BG897" s="182">
        <f>IF(N897="zákl. přenesená",J897,0)</f>
        <v>0</v>
      </c>
      <c r="BH897" s="182">
        <f>IF(N897="sníž. přenesená",J897,0)</f>
        <v>0</v>
      </c>
      <c r="BI897" s="182">
        <f>IF(N897="nulová",J897,0)</f>
        <v>0</v>
      </c>
      <c r="BJ897" s="18" t="s">
        <v>136</v>
      </c>
      <c r="BK897" s="182">
        <f>ROUND(I897*H897,2)</f>
        <v>0</v>
      </c>
      <c r="BL897" s="18" t="s">
        <v>1201</v>
      </c>
      <c r="BM897" s="181" t="s">
        <v>1209</v>
      </c>
    </row>
    <row r="898" spans="1:47" s="2" customFormat="1" ht="29.25">
      <c r="A898" s="35"/>
      <c r="B898" s="36"/>
      <c r="C898" s="37"/>
      <c r="D898" s="190" t="s">
        <v>744</v>
      </c>
      <c r="E898" s="37"/>
      <c r="F898" s="242" t="s">
        <v>1210</v>
      </c>
      <c r="G898" s="37"/>
      <c r="H898" s="37"/>
      <c r="I898" s="185"/>
      <c r="J898" s="37"/>
      <c r="K898" s="37"/>
      <c r="L898" s="40"/>
      <c r="M898" s="186"/>
      <c r="N898" s="187"/>
      <c r="O898" s="65"/>
      <c r="P898" s="65"/>
      <c r="Q898" s="65"/>
      <c r="R898" s="65"/>
      <c r="S898" s="65"/>
      <c r="T898" s="66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T898" s="18" t="s">
        <v>744</v>
      </c>
      <c r="AU898" s="18" t="s">
        <v>78</v>
      </c>
    </row>
    <row r="899" spans="1:65" s="2" customFormat="1" ht="24.2" customHeight="1">
      <c r="A899" s="35"/>
      <c r="B899" s="36"/>
      <c r="C899" s="170" t="s">
        <v>1211</v>
      </c>
      <c r="D899" s="170" t="s">
        <v>130</v>
      </c>
      <c r="E899" s="171" t="s">
        <v>1212</v>
      </c>
      <c r="F899" s="172" t="s">
        <v>1213</v>
      </c>
      <c r="G899" s="173" t="s">
        <v>1208</v>
      </c>
      <c r="H899" s="174">
        <v>1</v>
      </c>
      <c r="I899" s="175"/>
      <c r="J899" s="176">
        <f>ROUND(I899*H899,2)</f>
        <v>0</v>
      </c>
      <c r="K899" s="172" t="s">
        <v>19</v>
      </c>
      <c r="L899" s="40"/>
      <c r="M899" s="177" t="s">
        <v>19</v>
      </c>
      <c r="N899" s="178" t="s">
        <v>42</v>
      </c>
      <c r="O899" s="65"/>
      <c r="P899" s="179">
        <f>O899*H899</f>
        <v>0</v>
      </c>
      <c r="Q899" s="179">
        <v>0</v>
      </c>
      <c r="R899" s="179">
        <f>Q899*H899</f>
        <v>0</v>
      </c>
      <c r="S899" s="179">
        <v>0</v>
      </c>
      <c r="T899" s="180">
        <f>S899*H899</f>
        <v>0</v>
      </c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R899" s="181" t="s">
        <v>1201</v>
      </c>
      <c r="AT899" s="181" t="s">
        <v>130</v>
      </c>
      <c r="AU899" s="181" t="s">
        <v>78</v>
      </c>
      <c r="AY899" s="18" t="s">
        <v>128</v>
      </c>
      <c r="BE899" s="182">
        <f>IF(N899="základní",J899,0)</f>
        <v>0</v>
      </c>
      <c r="BF899" s="182">
        <f>IF(N899="snížená",J899,0)</f>
        <v>0</v>
      </c>
      <c r="BG899" s="182">
        <f>IF(N899="zákl. přenesená",J899,0)</f>
        <v>0</v>
      </c>
      <c r="BH899" s="182">
        <f>IF(N899="sníž. přenesená",J899,0)</f>
        <v>0</v>
      </c>
      <c r="BI899" s="182">
        <f>IF(N899="nulová",J899,0)</f>
        <v>0</v>
      </c>
      <c r="BJ899" s="18" t="s">
        <v>136</v>
      </c>
      <c r="BK899" s="182">
        <f>ROUND(I899*H899,2)</f>
        <v>0</v>
      </c>
      <c r="BL899" s="18" t="s">
        <v>1201</v>
      </c>
      <c r="BM899" s="181" t="s">
        <v>1214</v>
      </c>
    </row>
    <row r="900" spans="1:47" s="2" customFormat="1" ht="39">
      <c r="A900" s="35"/>
      <c r="B900" s="36"/>
      <c r="C900" s="37"/>
      <c r="D900" s="190" t="s">
        <v>744</v>
      </c>
      <c r="E900" s="37"/>
      <c r="F900" s="242" t="s">
        <v>1215</v>
      </c>
      <c r="G900" s="37"/>
      <c r="H900" s="37"/>
      <c r="I900" s="185"/>
      <c r="J900" s="37"/>
      <c r="K900" s="37"/>
      <c r="L900" s="40"/>
      <c r="M900" s="186"/>
      <c r="N900" s="187"/>
      <c r="O900" s="65"/>
      <c r="P900" s="65"/>
      <c r="Q900" s="65"/>
      <c r="R900" s="65"/>
      <c r="S900" s="65"/>
      <c r="T900" s="66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T900" s="18" t="s">
        <v>744</v>
      </c>
      <c r="AU900" s="18" t="s">
        <v>78</v>
      </c>
    </row>
    <row r="901" spans="1:65" s="2" customFormat="1" ht="24.2" customHeight="1">
      <c r="A901" s="35"/>
      <c r="B901" s="36"/>
      <c r="C901" s="170" t="s">
        <v>1216</v>
      </c>
      <c r="D901" s="170" t="s">
        <v>130</v>
      </c>
      <c r="E901" s="171" t="s">
        <v>1217</v>
      </c>
      <c r="F901" s="172" t="s">
        <v>1218</v>
      </c>
      <c r="G901" s="173" t="s">
        <v>736</v>
      </c>
      <c r="H901" s="174">
        <v>1</v>
      </c>
      <c r="I901" s="175"/>
      <c r="J901" s="176">
        <f>ROUND(I901*H901,2)</f>
        <v>0</v>
      </c>
      <c r="K901" s="172" t="s">
        <v>1200</v>
      </c>
      <c r="L901" s="40"/>
      <c r="M901" s="177" t="s">
        <v>19</v>
      </c>
      <c r="N901" s="178" t="s">
        <v>42</v>
      </c>
      <c r="O901" s="65"/>
      <c r="P901" s="179">
        <f>O901*H901</f>
        <v>0</v>
      </c>
      <c r="Q901" s="179">
        <v>0</v>
      </c>
      <c r="R901" s="179">
        <f>Q901*H901</f>
        <v>0</v>
      </c>
      <c r="S901" s="179">
        <v>0</v>
      </c>
      <c r="T901" s="180">
        <f>S901*H901</f>
        <v>0</v>
      </c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R901" s="181" t="s">
        <v>1201</v>
      </c>
      <c r="AT901" s="181" t="s">
        <v>130</v>
      </c>
      <c r="AU901" s="181" t="s">
        <v>78</v>
      </c>
      <c r="AY901" s="18" t="s">
        <v>128</v>
      </c>
      <c r="BE901" s="182">
        <f>IF(N901="základní",J901,0)</f>
        <v>0</v>
      </c>
      <c r="BF901" s="182">
        <f>IF(N901="snížená",J901,0)</f>
        <v>0</v>
      </c>
      <c r="BG901" s="182">
        <f>IF(N901="zákl. přenesená",J901,0)</f>
        <v>0</v>
      </c>
      <c r="BH901" s="182">
        <f>IF(N901="sníž. přenesená",J901,0)</f>
        <v>0</v>
      </c>
      <c r="BI901" s="182">
        <f>IF(N901="nulová",J901,0)</f>
        <v>0</v>
      </c>
      <c r="BJ901" s="18" t="s">
        <v>136</v>
      </c>
      <c r="BK901" s="182">
        <f>ROUND(I901*H901,2)</f>
        <v>0</v>
      </c>
      <c r="BL901" s="18" t="s">
        <v>1201</v>
      </c>
      <c r="BM901" s="181" t="s">
        <v>1219</v>
      </c>
    </row>
    <row r="902" spans="1:47" s="2" customFormat="1" ht="12">
      <c r="A902" s="35"/>
      <c r="B902" s="36"/>
      <c r="C902" s="37"/>
      <c r="D902" s="183" t="s">
        <v>138</v>
      </c>
      <c r="E902" s="37"/>
      <c r="F902" s="184" t="s">
        <v>1220</v>
      </c>
      <c r="G902" s="37"/>
      <c r="H902" s="37"/>
      <c r="I902" s="185"/>
      <c r="J902" s="37"/>
      <c r="K902" s="37"/>
      <c r="L902" s="40"/>
      <c r="M902" s="186"/>
      <c r="N902" s="187"/>
      <c r="O902" s="65"/>
      <c r="P902" s="65"/>
      <c r="Q902" s="65"/>
      <c r="R902" s="65"/>
      <c r="S902" s="65"/>
      <c r="T902" s="66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T902" s="18" t="s">
        <v>138</v>
      </c>
      <c r="AU902" s="18" t="s">
        <v>78</v>
      </c>
    </row>
    <row r="903" spans="1:47" s="2" customFormat="1" ht="39">
      <c r="A903" s="35"/>
      <c r="B903" s="36"/>
      <c r="C903" s="37"/>
      <c r="D903" s="190" t="s">
        <v>779</v>
      </c>
      <c r="E903" s="37"/>
      <c r="F903" s="242" t="s">
        <v>1221</v>
      </c>
      <c r="G903" s="37"/>
      <c r="H903" s="37"/>
      <c r="I903" s="185"/>
      <c r="J903" s="37"/>
      <c r="K903" s="37"/>
      <c r="L903" s="40"/>
      <c r="M903" s="186"/>
      <c r="N903" s="187"/>
      <c r="O903" s="65"/>
      <c r="P903" s="65"/>
      <c r="Q903" s="65"/>
      <c r="R903" s="65"/>
      <c r="S903" s="65"/>
      <c r="T903" s="66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T903" s="18" t="s">
        <v>779</v>
      </c>
      <c r="AU903" s="18" t="s">
        <v>78</v>
      </c>
    </row>
    <row r="904" spans="1:65" s="2" customFormat="1" ht="24.2" customHeight="1">
      <c r="A904" s="35"/>
      <c r="B904" s="36"/>
      <c r="C904" s="170" t="s">
        <v>1222</v>
      </c>
      <c r="D904" s="170" t="s">
        <v>130</v>
      </c>
      <c r="E904" s="171" t="s">
        <v>1223</v>
      </c>
      <c r="F904" s="172" t="s">
        <v>1224</v>
      </c>
      <c r="G904" s="173" t="s">
        <v>736</v>
      </c>
      <c r="H904" s="174">
        <v>1</v>
      </c>
      <c r="I904" s="175"/>
      <c r="J904" s="176">
        <f>ROUND(I904*H904,2)</f>
        <v>0</v>
      </c>
      <c r="K904" s="172" t="s">
        <v>1200</v>
      </c>
      <c r="L904" s="40"/>
      <c r="M904" s="177" t="s">
        <v>19</v>
      </c>
      <c r="N904" s="178" t="s">
        <v>42</v>
      </c>
      <c r="O904" s="65"/>
      <c r="P904" s="179">
        <f>O904*H904</f>
        <v>0</v>
      </c>
      <c r="Q904" s="179">
        <v>0</v>
      </c>
      <c r="R904" s="179">
        <f>Q904*H904</f>
        <v>0</v>
      </c>
      <c r="S904" s="179">
        <v>0</v>
      </c>
      <c r="T904" s="180">
        <f>S904*H904</f>
        <v>0</v>
      </c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R904" s="181" t="s">
        <v>1201</v>
      </c>
      <c r="AT904" s="181" t="s">
        <v>130</v>
      </c>
      <c r="AU904" s="181" t="s">
        <v>78</v>
      </c>
      <c r="AY904" s="18" t="s">
        <v>128</v>
      </c>
      <c r="BE904" s="182">
        <f>IF(N904="základní",J904,0)</f>
        <v>0</v>
      </c>
      <c r="BF904" s="182">
        <f>IF(N904="snížená",J904,0)</f>
        <v>0</v>
      </c>
      <c r="BG904" s="182">
        <f>IF(N904="zákl. přenesená",J904,0)</f>
        <v>0</v>
      </c>
      <c r="BH904" s="182">
        <f>IF(N904="sníž. přenesená",J904,0)</f>
        <v>0</v>
      </c>
      <c r="BI904" s="182">
        <f>IF(N904="nulová",J904,0)</f>
        <v>0</v>
      </c>
      <c r="BJ904" s="18" t="s">
        <v>136</v>
      </c>
      <c r="BK904" s="182">
        <f>ROUND(I904*H904,2)</f>
        <v>0</v>
      </c>
      <c r="BL904" s="18" t="s">
        <v>1201</v>
      </c>
      <c r="BM904" s="181" t="s">
        <v>1225</v>
      </c>
    </row>
    <row r="905" spans="1:47" s="2" customFormat="1" ht="12">
      <c r="A905" s="35"/>
      <c r="B905" s="36"/>
      <c r="C905" s="37"/>
      <c r="D905" s="183" t="s">
        <v>138</v>
      </c>
      <c r="E905" s="37"/>
      <c r="F905" s="184" t="s">
        <v>1226</v>
      </c>
      <c r="G905" s="37"/>
      <c r="H905" s="37"/>
      <c r="I905" s="185"/>
      <c r="J905" s="37"/>
      <c r="K905" s="37"/>
      <c r="L905" s="40"/>
      <c r="M905" s="186"/>
      <c r="N905" s="187"/>
      <c r="O905" s="65"/>
      <c r="P905" s="65"/>
      <c r="Q905" s="65"/>
      <c r="R905" s="65"/>
      <c r="S905" s="65"/>
      <c r="T905" s="66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T905" s="18" t="s">
        <v>138</v>
      </c>
      <c r="AU905" s="18" t="s">
        <v>78</v>
      </c>
    </row>
    <row r="906" spans="1:47" s="2" customFormat="1" ht="39">
      <c r="A906" s="35"/>
      <c r="B906" s="36"/>
      <c r="C906" s="37"/>
      <c r="D906" s="190" t="s">
        <v>779</v>
      </c>
      <c r="E906" s="37"/>
      <c r="F906" s="242" t="s">
        <v>1221</v>
      </c>
      <c r="G906" s="37"/>
      <c r="H906" s="37"/>
      <c r="I906" s="185"/>
      <c r="J906" s="37"/>
      <c r="K906" s="37"/>
      <c r="L906" s="40"/>
      <c r="M906" s="186"/>
      <c r="N906" s="187"/>
      <c r="O906" s="65"/>
      <c r="P906" s="65"/>
      <c r="Q906" s="65"/>
      <c r="R906" s="65"/>
      <c r="S906" s="65"/>
      <c r="T906" s="66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T906" s="18" t="s">
        <v>779</v>
      </c>
      <c r="AU906" s="18" t="s">
        <v>78</v>
      </c>
    </row>
    <row r="907" spans="1:65" s="2" customFormat="1" ht="24.2" customHeight="1">
      <c r="A907" s="35"/>
      <c r="B907" s="36"/>
      <c r="C907" s="170" t="s">
        <v>1227</v>
      </c>
      <c r="D907" s="170" t="s">
        <v>130</v>
      </c>
      <c r="E907" s="171" t="s">
        <v>1228</v>
      </c>
      <c r="F907" s="172" t="s">
        <v>1229</v>
      </c>
      <c r="G907" s="173" t="s">
        <v>736</v>
      </c>
      <c r="H907" s="174">
        <v>1</v>
      </c>
      <c r="I907" s="175"/>
      <c r="J907" s="176">
        <f>ROUND(I907*H907,2)</f>
        <v>0</v>
      </c>
      <c r="K907" s="172" t="s">
        <v>1200</v>
      </c>
      <c r="L907" s="40"/>
      <c r="M907" s="177" t="s">
        <v>19</v>
      </c>
      <c r="N907" s="178" t="s">
        <v>42</v>
      </c>
      <c r="O907" s="65"/>
      <c r="P907" s="179">
        <f>O907*H907</f>
        <v>0</v>
      </c>
      <c r="Q907" s="179">
        <v>0</v>
      </c>
      <c r="R907" s="179">
        <f>Q907*H907</f>
        <v>0</v>
      </c>
      <c r="S907" s="179">
        <v>0</v>
      </c>
      <c r="T907" s="180">
        <f>S907*H907</f>
        <v>0</v>
      </c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R907" s="181" t="s">
        <v>1201</v>
      </c>
      <c r="AT907" s="181" t="s">
        <v>130</v>
      </c>
      <c r="AU907" s="181" t="s">
        <v>78</v>
      </c>
      <c r="AY907" s="18" t="s">
        <v>128</v>
      </c>
      <c r="BE907" s="182">
        <f>IF(N907="základní",J907,0)</f>
        <v>0</v>
      </c>
      <c r="BF907" s="182">
        <f>IF(N907="snížená",J907,0)</f>
        <v>0</v>
      </c>
      <c r="BG907" s="182">
        <f>IF(N907="zákl. přenesená",J907,0)</f>
        <v>0</v>
      </c>
      <c r="BH907" s="182">
        <f>IF(N907="sníž. přenesená",J907,0)</f>
        <v>0</v>
      </c>
      <c r="BI907" s="182">
        <f>IF(N907="nulová",J907,0)</f>
        <v>0</v>
      </c>
      <c r="BJ907" s="18" t="s">
        <v>136</v>
      </c>
      <c r="BK907" s="182">
        <f>ROUND(I907*H907,2)</f>
        <v>0</v>
      </c>
      <c r="BL907" s="18" t="s">
        <v>1201</v>
      </c>
      <c r="BM907" s="181" t="s">
        <v>1230</v>
      </c>
    </row>
    <row r="908" spans="1:47" s="2" customFormat="1" ht="12">
      <c r="A908" s="35"/>
      <c r="B908" s="36"/>
      <c r="C908" s="37"/>
      <c r="D908" s="183" t="s">
        <v>138</v>
      </c>
      <c r="E908" s="37"/>
      <c r="F908" s="184" t="s">
        <v>1231</v>
      </c>
      <c r="G908" s="37"/>
      <c r="H908" s="37"/>
      <c r="I908" s="185"/>
      <c r="J908" s="37"/>
      <c r="K908" s="37"/>
      <c r="L908" s="40"/>
      <c r="M908" s="186"/>
      <c r="N908" s="187"/>
      <c r="O908" s="65"/>
      <c r="P908" s="65"/>
      <c r="Q908" s="65"/>
      <c r="R908" s="65"/>
      <c r="S908" s="65"/>
      <c r="T908" s="66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T908" s="18" t="s">
        <v>138</v>
      </c>
      <c r="AU908" s="18" t="s">
        <v>78</v>
      </c>
    </row>
    <row r="909" spans="1:47" s="2" customFormat="1" ht="39">
      <c r="A909" s="35"/>
      <c r="B909" s="36"/>
      <c r="C909" s="37"/>
      <c r="D909" s="190" t="s">
        <v>779</v>
      </c>
      <c r="E909" s="37"/>
      <c r="F909" s="242" t="s">
        <v>1221</v>
      </c>
      <c r="G909" s="37"/>
      <c r="H909" s="37"/>
      <c r="I909" s="185"/>
      <c r="J909" s="37"/>
      <c r="K909" s="37"/>
      <c r="L909" s="40"/>
      <c r="M909" s="186"/>
      <c r="N909" s="187"/>
      <c r="O909" s="65"/>
      <c r="P909" s="65"/>
      <c r="Q909" s="65"/>
      <c r="R909" s="65"/>
      <c r="S909" s="65"/>
      <c r="T909" s="66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T909" s="18" t="s">
        <v>779</v>
      </c>
      <c r="AU909" s="18" t="s">
        <v>78</v>
      </c>
    </row>
    <row r="910" spans="1:65" s="2" customFormat="1" ht="24.2" customHeight="1">
      <c r="A910" s="35"/>
      <c r="B910" s="36"/>
      <c r="C910" s="170" t="s">
        <v>1232</v>
      </c>
      <c r="D910" s="170" t="s">
        <v>130</v>
      </c>
      <c r="E910" s="171" t="s">
        <v>1233</v>
      </c>
      <c r="F910" s="172" t="s">
        <v>1234</v>
      </c>
      <c r="G910" s="173" t="s">
        <v>1208</v>
      </c>
      <c r="H910" s="174">
        <v>1</v>
      </c>
      <c r="I910" s="175"/>
      <c r="J910" s="176">
        <f>ROUND(I910*H910,2)</f>
        <v>0</v>
      </c>
      <c r="K910" s="172" t="s">
        <v>19</v>
      </c>
      <c r="L910" s="40"/>
      <c r="M910" s="177" t="s">
        <v>19</v>
      </c>
      <c r="N910" s="178" t="s">
        <v>42</v>
      </c>
      <c r="O910" s="65"/>
      <c r="P910" s="179">
        <f>O910*H910</f>
        <v>0</v>
      </c>
      <c r="Q910" s="179">
        <v>0</v>
      </c>
      <c r="R910" s="179">
        <f>Q910*H910</f>
        <v>0</v>
      </c>
      <c r="S910" s="179">
        <v>0</v>
      </c>
      <c r="T910" s="180">
        <f>S910*H910</f>
        <v>0</v>
      </c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R910" s="181" t="s">
        <v>1201</v>
      </c>
      <c r="AT910" s="181" t="s">
        <v>130</v>
      </c>
      <c r="AU910" s="181" t="s">
        <v>78</v>
      </c>
      <c r="AY910" s="18" t="s">
        <v>128</v>
      </c>
      <c r="BE910" s="182">
        <f>IF(N910="základní",J910,0)</f>
        <v>0</v>
      </c>
      <c r="BF910" s="182">
        <f>IF(N910="snížená",J910,0)</f>
        <v>0</v>
      </c>
      <c r="BG910" s="182">
        <f>IF(N910="zákl. přenesená",J910,0)</f>
        <v>0</v>
      </c>
      <c r="BH910" s="182">
        <f>IF(N910="sníž. přenesená",J910,0)</f>
        <v>0</v>
      </c>
      <c r="BI910" s="182">
        <f>IF(N910="nulová",J910,0)</f>
        <v>0</v>
      </c>
      <c r="BJ910" s="18" t="s">
        <v>136</v>
      </c>
      <c r="BK910" s="182">
        <f>ROUND(I910*H910,2)</f>
        <v>0</v>
      </c>
      <c r="BL910" s="18" t="s">
        <v>1201</v>
      </c>
      <c r="BM910" s="181" t="s">
        <v>1235</v>
      </c>
    </row>
    <row r="911" spans="1:47" s="2" customFormat="1" ht="29.25">
      <c r="A911" s="35"/>
      <c r="B911" s="36"/>
      <c r="C911" s="37"/>
      <c r="D911" s="190" t="s">
        <v>744</v>
      </c>
      <c r="E911" s="37"/>
      <c r="F911" s="242" t="s">
        <v>1236</v>
      </c>
      <c r="G911" s="37"/>
      <c r="H911" s="37"/>
      <c r="I911" s="185"/>
      <c r="J911" s="37"/>
      <c r="K911" s="37"/>
      <c r="L911" s="40"/>
      <c r="M911" s="186"/>
      <c r="N911" s="187"/>
      <c r="O911" s="65"/>
      <c r="P911" s="65"/>
      <c r="Q911" s="65"/>
      <c r="R911" s="65"/>
      <c r="S911" s="65"/>
      <c r="T911" s="66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T911" s="18" t="s">
        <v>744</v>
      </c>
      <c r="AU911" s="18" t="s">
        <v>78</v>
      </c>
    </row>
    <row r="912" spans="1:65" s="2" customFormat="1" ht="24.2" customHeight="1">
      <c r="A912" s="35"/>
      <c r="B912" s="36"/>
      <c r="C912" s="170" t="s">
        <v>1237</v>
      </c>
      <c r="D912" s="170" t="s">
        <v>130</v>
      </c>
      <c r="E912" s="171" t="s">
        <v>1238</v>
      </c>
      <c r="F912" s="172" t="s">
        <v>1239</v>
      </c>
      <c r="G912" s="173" t="s">
        <v>1240</v>
      </c>
      <c r="H912" s="174">
        <v>1</v>
      </c>
      <c r="I912" s="175"/>
      <c r="J912" s="176">
        <f>ROUND(I912*H912,2)</f>
        <v>0</v>
      </c>
      <c r="K912" s="172" t="s">
        <v>1200</v>
      </c>
      <c r="L912" s="40"/>
      <c r="M912" s="177" t="s">
        <v>19</v>
      </c>
      <c r="N912" s="178" t="s">
        <v>42</v>
      </c>
      <c r="O912" s="65"/>
      <c r="P912" s="179">
        <f>O912*H912</f>
        <v>0</v>
      </c>
      <c r="Q912" s="179">
        <v>0</v>
      </c>
      <c r="R912" s="179">
        <f>Q912*H912</f>
        <v>0</v>
      </c>
      <c r="S912" s="179">
        <v>0</v>
      </c>
      <c r="T912" s="180">
        <f>S912*H912</f>
        <v>0</v>
      </c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R912" s="181" t="s">
        <v>1201</v>
      </c>
      <c r="AT912" s="181" t="s">
        <v>130</v>
      </c>
      <c r="AU912" s="181" t="s">
        <v>78</v>
      </c>
      <c r="AY912" s="18" t="s">
        <v>128</v>
      </c>
      <c r="BE912" s="182">
        <f>IF(N912="základní",J912,0)</f>
        <v>0</v>
      </c>
      <c r="BF912" s="182">
        <f>IF(N912="snížená",J912,0)</f>
        <v>0</v>
      </c>
      <c r="BG912" s="182">
        <f>IF(N912="zákl. přenesená",J912,0)</f>
        <v>0</v>
      </c>
      <c r="BH912" s="182">
        <f>IF(N912="sníž. přenesená",J912,0)</f>
        <v>0</v>
      </c>
      <c r="BI912" s="182">
        <f>IF(N912="nulová",J912,0)</f>
        <v>0</v>
      </c>
      <c r="BJ912" s="18" t="s">
        <v>136</v>
      </c>
      <c r="BK912" s="182">
        <f>ROUND(I912*H912,2)</f>
        <v>0</v>
      </c>
      <c r="BL912" s="18" t="s">
        <v>1201</v>
      </c>
      <c r="BM912" s="181" t="s">
        <v>1241</v>
      </c>
    </row>
    <row r="913" spans="1:47" s="2" customFormat="1" ht="12">
      <c r="A913" s="35"/>
      <c r="B913" s="36"/>
      <c r="C913" s="37"/>
      <c r="D913" s="183" t="s">
        <v>138</v>
      </c>
      <c r="E913" s="37"/>
      <c r="F913" s="184" t="s">
        <v>1242</v>
      </c>
      <c r="G913" s="37"/>
      <c r="H913" s="37"/>
      <c r="I913" s="185"/>
      <c r="J913" s="37"/>
      <c r="K913" s="37"/>
      <c r="L913" s="40"/>
      <c r="M913" s="186"/>
      <c r="N913" s="187"/>
      <c r="O913" s="65"/>
      <c r="P913" s="65"/>
      <c r="Q913" s="65"/>
      <c r="R913" s="65"/>
      <c r="S913" s="65"/>
      <c r="T913" s="66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T913" s="18" t="s">
        <v>138</v>
      </c>
      <c r="AU913" s="18" t="s">
        <v>78</v>
      </c>
    </row>
    <row r="914" spans="1:47" s="2" customFormat="1" ht="39">
      <c r="A914" s="35"/>
      <c r="B914" s="36"/>
      <c r="C914" s="37"/>
      <c r="D914" s="190" t="s">
        <v>779</v>
      </c>
      <c r="E914" s="37"/>
      <c r="F914" s="242" t="s">
        <v>1204</v>
      </c>
      <c r="G914" s="37"/>
      <c r="H914" s="37"/>
      <c r="I914" s="185"/>
      <c r="J914" s="37"/>
      <c r="K914" s="37"/>
      <c r="L914" s="40"/>
      <c r="M914" s="186"/>
      <c r="N914" s="187"/>
      <c r="O914" s="65"/>
      <c r="P914" s="65"/>
      <c r="Q914" s="65"/>
      <c r="R914" s="65"/>
      <c r="S914" s="65"/>
      <c r="T914" s="66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T914" s="18" t="s">
        <v>779</v>
      </c>
      <c r="AU914" s="18" t="s">
        <v>78</v>
      </c>
    </row>
    <row r="915" spans="1:65" s="2" customFormat="1" ht="24.2" customHeight="1">
      <c r="A915" s="35"/>
      <c r="B915" s="36"/>
      <c r="C915" s="170" t="s">
        <v>1243</v>
      </c>
      <c r="D915" s="170" t="s">
        <v>130</v>
      </c>
      <c r="E915" s="171" t="s">
        <v>1244</v>
      </c>
      <c r="F915" s="172" t="s">
        <v>1245</v>
      </c>
      <c r="G915" s="173" t="s">
        <v>1240</v>
      </c>
      <c r="H915" s="174">
        <v>1</v>
      </c>
      <c r="I915" s="175"/>
      <c r="J915" s="176">
        <f>ROUND(I915*H915,2)</f>
        <v>0</v>
      </c>
      <c r="K915" s="172" t="s">
        <v>1200</v>
      </c>
      <c r="L915" s="40"/>
      <c r="M915" s="177" t="s">
        <v>19</v>
      </c>
      <c r="N915" s="178" t="s">
        <v>42</v>
      </c>
      <c r="O915" s="65"/>
      <c r="P915" s="179">
        <f>O915*H915</f>
        <v>0</v>
      </c>
      <c r="Q915" s="179">
        <v>0</v>
      </c>
      <c r="R915" s="179">
        <f>Q915*H915</f>
        <v>0</v>
      </c>
      <c r="S915" s="179">
        <v>0</v>
      </c>
      <c r="T915" s="180">
        <f>S915*H915</f>
        <v>0</v>
      </c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R915" s="181" t="s">
        <v>1201</v>
      </c>
      <c r="AT915" s="181" t="s">
        <v>130</v>
      </c>
      <c r="AU915" s="181" t="s">
        <v>78</v>
      </c>
      <c r="AY915" s="18" t="s">
        <v>128</v>
      </c>
      <c r="BE915" s="182">
        <f>IF(N915="základní",J915,0)</f>
        <v>0</v>
      </c>
      <c r="BF915" s="182">
        <f>IF(N915="snížená",J915,0)</f>
        <v>0</v>
      </c>
      <c r="BG915" s="182">
        <f>IF(N915="zákl. přenesená",J915,0)</f>
        <v>0</v>
      </c>
      <c r="BH915" s="182">
        <f>IF(N915="sníž. přenesená",J915,0)</f>
        <v>0</v>
      </c>
      <c r="BI915" s="182">
        <f>IF(N915="nulová",J915,0)</f>
        <v>0</v>
      </c>
      <c r="BJ915" s="18" t="s">
        <v>136</v>
      </c>
      <c r="BK915" s="182">
        <f>ROUND(I915*H915,2)</f>
        <v>0</v>
      </c>
      <c r="BL915" s="18" t="s">
        <v>1201</v>
      </c>
      <c r="BM915" s="181" t="s">
        <v>1246</v>
      </c>
    </row>
    <row r="916" spans="1:47" s="2" customFormat="1" ht="12">
      <c r="A916" s="35"/>
      <c r="B916" s="36"/>
      <c r="C916" s="37"/>
      <c r="D916" s="183" t="s">
        <v>138</v>
      </c>
      <c r="E916" s="37"/>
      <c r="F916" s="184" t="s">
        <v>1247</v>
      </c>
      <c r="G916" s="37"/>
      <c r="H916" s="37"/>
      <c r="I916" s="185"/>
      <c r="J916" s="37"/>
      <c r="K916" s="37"/>
      <c r="L916" s="40"/>
      <c r="M916" s="186"/>
      <c r="N916" s="187"/>
      <c r="O916" s="65"/>
      <c r="P916" s="65"/>
      <c r="Q916" s="65"/>
      <c r="R916" s="65"/>
      <c r="S916" s="65"/>
      <c r="T916" s="66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T916" s="18" t="s">
        <v>138</v>
      </c>
      <c r="AU916" s="18" t="s">
        <v>78</v>
      </c>
    </row>
    <row r="917" spans="1:47" s="2" customFormat="1" ht="39">
      <c r="A917" s="35"/>
      <c r="B917" s="36"/>
      <c r="C917" s="37"/>
      <c r="D917" s="190" t="s">
        <v>779</v>
      </c>
      <c r="E917" s="37"/>
      <c r="F917" s="242" t="s">
        <v>1204</v>
      </c>
      <c r="G917" s="37"/>
      <c r="H917" s="37"/>
      <c r="I917" s="185"/>
      <c r="J917" s="37"/>
      <c r="K917" s="37"/>
      <c r="L917" s="40"/>
      <c r="M917" s="186"/>
      <c r="N917" s="187"/>
      <c r="O917" s="65"/>
      <c r="P917" s="65"/>
      <c r="Q917" s="65"/>
      <c r="R917" s="65"/>
      <c r="S917" s="65"/>
      <c r="T917" s="66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T917" s="18" t="s">
        <v>779</v>
      </c>
      <c r="AU917" s="18" t="s">
        <v>78</v>
      </c>
    </row>
    <row r="918" spans="1:65" s="2" customFormat="1" ht="16.5" customHeight="1">
      <c r="A918" s="35"/>
      <c r="B918" s="36"/>
      <c r="C918" s="170" t="s">
        <v>1248</v>
      </c>
      <c r="D918" s="170" t="s">
        <v>130</v>
      </c>
      <c r="E918" s="171" t="s">
        <v>1249</v>
      </c>
      <c r="F918" s="172" t="s">
        <v>1250</v>
      </c>
      <c r="G918" s="173" t="s">
        <v>653</v>
      </c>
      <c r="H918" s="174">
        <v>1</v>
      </c>
      <c r="I918" s="175"/>
      <c r="J918" s="176">
        <f>ROUND(I918*H918,2)</f>
        <v>0</v>
      </c>
      <c r="K918" s="172" t="s">
        <v>19</v>
      </c>
      <c r="L918" s="40"/>
      <c r="M918" s="177" t="s">
        <v>19</v>
      </c>
      <c r="N918" s="178" t="s">
        <v>42</v>
      </c>
      <c r="O918" s="65"/>
      <c r="P918" s="179">
        <f>O918*H918</f>
        <v>0</v>
      </c>
      <c r="Q918" s="179">
        <v>0</v>
      </c>
      <c r="R918" s="179">
        <f>Q918*H918</f>
        <v>0</v>
      </c>
      <c r="S918" s="179">
        <v>0</v>
      </c>
      <c r="T918" s="180">
        <f>S918*H918</f>
        <v>0</v>
      </c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R918" s="181" t="s">
        <v>135</v>
      </c>
      <c r="AT918" s="181" t="s">
        <v>130</v>
      </c>
      <c r="AU918" s="181" t="s">
        <v>78</v>
      </c>
      <c r="AY918" s="18" t="s">
        <v>128</v>
      </c>
      <c r="BE918" s="182">
        <f>IF(N918="základní",J918,0)</f>
        <v>0</v>
      </c>
      <c r="BF918" s="182">
        <f>IF(N918="snížená",J918,0)</f>
        <v>0</v>
      </c>
      <c r="BG918" s="182">
        <f>IF(N918="zákl. přenesená",J918,0)</f>
        <v>0</v>
      </c>
      <c r="BH918" s="182">
        <f>IF(N918="sníž. přenesená",J918,0)</f>
        <v>0</v>
      </c>
      <c r="BI918" s="182">
        <f>IF(N918="nulová",J918,0)</f>
        <v>0</v>
      </c>
      <c r="BJ918" s="18" t="s">
        <v>136</v>
      </c>
      <c r="BK918" s="182">
        <f>ROUND(I918*H918,2)</f>
        <v>0</v>
      </c>
      <c r="BL918" s="18" t="s">
        <v>135</v>
      </c>
      <c r="BM918" s="181" t="s">
        <v>1251</v>
      </c>
    </row>
    <row r="919" spans="1:47" s="2" customFormat="1" ht="117">
      <c r="A919" s="35"/>
      <c r="B919" s="36"/>
      <c r="C919" s="37"/>
      <c r="D919" s="190" t="s">
        <v>744</v>
      </c>
      <c r="E919" s="37"/>
      <c r="F919" s="242" t="s">
        <v>1252</v>
      </c>
      <c r="G919" s="37"/>
      <c r="H919" s="37"/>
      <c r="I919" s="185"/>
      <c r="J919" s="37"/>
      <c r="K919" s="37"/>
      <c r="L919" s="40"/>
      <c r="M919" s="186"/>
      <c r="N919" s="187"/>
      <c r="O919" s="65"/>
      <c r="P919" s="65"/>
      <c r="Q919" s="65"/>
      <c r="R919" s="65"/>
      <c r="S919" s="65"/>
      <c r="T919" s="66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T919" s="18" t="s">
        <v>744</v>
      </c>
      <c r="AU919" s="18" t="s">
        <v>78</v>
      </c>
    </row>
    <row r="920" spans="2:63" s="12" customFormat="1" ht="22.9" customHeight="1">
      <c r="B920" s="154"/>
      <c r="C920" s="155"/>
      <c r="D920" s="156" t="s">
        <v>69</v>
      </c>
      <c r="E920" s="168" t="s">
        <v>1253</v>
      </c>
      <c r="F920" s="168" t="s">
        <v>1254</v>
      </c>
      <c r="G920" s="155"/>
      <c r="H920" s="155"/>
      <c r="I920" s="158"/>
      <c r="J920" s="169">
        <f>BK920</f>
        <v>0</v>
      </c>
      <c r="K920" s="155"/>
      <c r="L920" s="160"/>
      <c r="M920" s="161"/>
      <c r="N920" s="162"/>
      <c r="O920" s="162"/>
      <c r="P920" s="163">
        <f>SUM(P921:P922)</f>
        <v>0</v>
      </c>
      <c r="Q920" s="162"/>
      <c r="R920" s="163">
        <f>SUM(R921:R922)</f>
        <v>0</v>
      </c>
      <c r="S920" s="162"/>
      <c r="T920" s="164">
        <f>SUM(T921:T922)</f>
        <v>0</v>
      </c>
      <c r="AR920" s="165" t="s">
        <v>202</v>
      </c>
      <c r="AT920" s="166" t="s">
        <v>69</v>
      </c>
      <c r="AU920" s="166" t="s">
        <v>78</v>
      </c>
      <c r="AY920" s="165" t="s">
        <v>128</v>
      </c>
      <c r="BK920" s="167">
        <f>SUM(BK921:BK922)</f>
        <v>0</v>
      </c>
    </row>
    <row r="921" spans="1:65" s="2" customFormat="1" ht="24.2" customHeight="1">
      <c r="A921" s="35"/>
      <c r="B921" s="36"/>
      <c r="C921" s="170" t="s">
        <v>1255</v>
      </c>
      <c r="D921" s="170" t="s">
        <v>130</v>
      </c>
      <c r="E921" s="171" t="s">
        <v>1256</v>
      </c>
      <c r="F921" s="172" t="s">
        <v>1257</v>
      </c>
      <c r="G921" s="173" t="s">
        <v>653</v>
      </c>
      <c r="H921" s="174">
        <v>1</v>
      </c>
      <c r="I921" s="175"/>
      <c r="J921" s="176">
        <f>ROUND(I921*H921,2)</f>
        <v>0</v>
      </c>
      <c r="K921" s="172" t="s">
        <v>1200</v>
      </c>
      <c r="L921" s="40"/>
      <c r="M921" s="177" t="s">
        <v>19</v>
      </c>
      <c r="N921" s="178" t="s">
        <v>42</v>
      </c>
      <c r="O921" s="65"/>
      <c r="P921" s="179">
        <f>O921*H921</f>
        <v>0</v>
      </c>
      <c r="Q921" s="179">
        <v>0</v>
      </c>
      <c r="R921" s="179">
        <f>Q921*H921</f>
        <v>0</v>
      </c>
      <c r="S921" s="179">
        <v>0</v>
      </c>
      <c r="T921" s="180">
        <f>S921*H921</f>
        <v>0</v>
      </c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R921" s="181" t="s">
        <v>1201</v>
      </c>
      <c r="AT921" s="181" t="s">
        <v>130</v>
      </c>
      <c r="AU921" s="181" t="s">
        <v>136</v>
      </c>
      <c r="AY921" s="18" t="s">
        <v>128</v>
      </c>
      <c r="BE921" s="182">
        <f>IF(N921="základní",J921,0)</f>
        <v>0</v>
      </c>
      <c r="BF921" s="182">
        <f>IF(N921="snížená",J921,0)</f>
        <v>0</v>
      </c>
      <c r="BG921" s="182">
        <f>IF(N921="zákl. přenesená",J921,0)</f>
        <v>0</v>
      </c>
      <c r="BH921" s="182">
        <f>IF(N921="sníž. přenesená",J921,0)</f>
        <v>0</v>
      </c>
      <c r="BI921" s="182">
        <f>IF(N921="nulová",J921,0)</f>
        <v>0</v>
      </c>
      <c r="BJ921" s="18" t="s">
        <v>136</v>
      </c>
      <c r="BK921" s="182">
        <f>ROUND(I921*H921,2)</f>
        <v>0</v>
      </c>
      <c r="BL921" s="18" t="s">
        <v>1201</v>
      </c>
      <c r="BM921" s="181" t="s">
        <v>1258</v>
      </c>
    </row>
    <row r="922" spans="1:47" s="2" customFormat="1" ht="12">
      <c r="A922" s="35"/>
      <c r="B922" s="36"/>
      <c r="C922" s="37"/>
      <c r="D922" s="183" t="s">
        <v>138</v>
      </c>
      <c r="E922" s="37"/>
      <c r="F922" s="184" t="s">
        <v>1259</v>
      </c>
      <c r="G922" s="37"/>
      <c r="H922" s="37"/>
      <c r="I922" s="185"/>
      <c r="J922" s="37"/>
      <c r="K922" s="37"/>
      <c r="L922" s="40"/>
      <c r="M922" s="186"/>
      <c r="N922" s="187"/>
      <c r="O922" s="65"/>
      <c r="P922" s="65"/>
      <c r="Q922" s="65"/>
      <c r="R922" s="65"/>
      <c r="S922" s="65"/>
      <c r="T922" s="66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T922" s="18" t="s">
        <v>138</v>
      </c>
      <c r="AU922" s="18" t="s">
        <v>136</v>
      </c>
    </row>
    <row r="923" spans="2:63" s="12" customFormat="1" ht="22.9" customHeight="1">
      <c r="B923" s="154"/>
      <c r="C923" s="155"/>
      <c r="D923" s="156" t="s">
        <v>69</v>
      </c>
      <c r="E923" s="168" t="s">
        <v>1260</v>
      </c>
      <c r="F923" s="168" t="s">
        <v>1261</v>
      </c>
      <c r="G923" s="155"/>
      <c r="H923" s="155"/>
      <c r="I923" s="158"/>
      <c r="J923" s="169">
        <f>BK923</f>
        <v>0</v>
      </c>
      <c r="K923" s="155"/>
      <c r="L923" s="160"/>
      <c r="M923" s="161"/>
      <c r="N923" s="162"/>
      <c r="O923" s="162"/>
      <c r="P923" s="163">
        <f>SUM(P924:P925)</f>
        <v>0</v>
      </c>
      <c r="Q923" s="162"/>
      <c r="R923" s="163">
        <f>SUM(R924:R925)</f>
        <v>0</v>
      </c>
      <c r="S923" s="162"/>
      <c r="T923" s="164">
        <f>SUM(T924:T925)</f>
        <v>0</v>
      </c>
      <c r="AR923" s="165" t="s">
        <v>202</v>
      </c>
      <c r="AT923" s="166" t="s">
        <v>69</v>
      </c>
      <c r="AU923" s="166" t="s">
        <v>78</v>
      </c>
      <c r="AY923" s="165" t="s">
        <v>128</v>
      </c>
      <c r="BK923" s="167">
        <f>SUM(BK924:BK925)</f>
        <v>0</v>
      </c>
    </row>
    <row r="924" spans="1:65" s="2" customFormat="1" ht="24.2" customHeight="1">
      <c r="A924" s="35"/>
      <c r="B924" s="36"/>
      <c r="C924" s="170" t="s">
        <v>1262</v>
      </c>
      <c r="D924" s="170" t="s">
        <v>130</v>
      </c>
      <c r="E924" s="171" t="s">
        <v>1263</v>
      </c>
      <c r="F924" s="172" t="s">
        <v>1264</v>
      </c>
      <c r="G924" s="173" t="s">
        <v>653</v>
      </c>
      <c r="H924" s="174">
        <v>1</v>
      </c>
      <c r="I924" s="175"/>
      <c r="J924" s="176">
        <f>ROUND(I924*H924,2)</f>
        <v>0</v>
      </c>
      <c r="K924" s="172" t="s">
        <v>1200</v>
      </c>
      <c r="L924" s="40"/>
      <c r="M924" s="177" t="s">
        <v>19</v>
      </c>
      <c r="N924" s="178" t="s">
        <v>42</v>
      </c>
      <c r="O924" s="65"/>
      <c r="P924" s="179">
        <f>O924*H924</f>
        <v>0</v>
      </c>
      <c r="Q924" s="179">
        <v>0</v>
      </c>
      <c r="R924" s="179">
        <f>Q924*H924</f>
        <v>0</v>
      </c>
      <c r="S924" s="179">
        <v>0</v>
      </c>
      <c r="T924" s="180">
        <f>S924*H924</f>
        <v>0</v>
      </c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R924" s="181" t="s">
        <v>1201</v>
      </c>
      <c r="AT924" s="181" t="s">
        <v>130</v>
      </c>
      <c r="AU924" s="181" t="s">
        <v>136</v>
      </c>
      <c r="AY924" s="18" t="s">
        <v>128</v>
      </c>
      <c r="BE924" s="182">
        <f>IF(N924="základní",J924,0)</f>
        <v>0</v>
      </c>
      <c r="BF924" s="182">
        <f>IF(N924="snížená",J924,0)</f>
        <v>0</v>
      </c>
      <c r="BG924" s="182">
        <f>IF(N924="zákl. přenesená",J924,0)</f>
        <v>0</v>
      </c>
      <c r="BH924" s="182">
        <f>IF(N924="sníž. přenesená",J924,0)</f>
        <v>0</v>
      </c>
      <c r="BI924" s="182">
        <f>IF(N924="nulová",J924,0)</f>
        <v>0</v>
      </c>
      <c r="BJ924" s="18" t="s">
        <v>136</v>
      </c>
      <c r="BK924" s="182">
        <f>ROUND(I924*H924,2)</f>
        <v>0</v>
      </c>
      <c r="BL924" s="18" t="s">
        <v>1201</v>
      </c>
      <c r="BM924" s="181" t="s">
        <v>1265</v>
      </c>
    </row>
    <row r="925" spans="1:47" s="2" customFormat="1" ht="12">
      <c r="A925" s="35"/>
      <c r="B925" s="36"/>
      <c r="C925" s="37"/>
      <c r="D925" s="183" t="s">
        <v>138</v>
      </c>
      <c r="E925" s="37"/>
      <c r="F925" s="184" t="s">
        <v>1266</v>
      </c>
      <c r="G925" s="37"/>
      <c r="H925" s="37"/>
      <c r="I925" s="185"/>
      <c r="J925" s="37"/>
      <c r="K925" s="37"/>
      <c r="L925" s="40"/>
      <c r="M925" s="186"/>
      <c r="N925" s="187"/>
      <c r="O925" s="65"/>
      <c r="P925" s="65"/>
      <c r="Q925" s="65"/>
      <c r="R925" s="65"/>
      <c r="S925" s="65"/>
      <c r="T925" s="66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T925" s="18" t="s">
        <v>138</v>
      </c>
      <c r="AU925" s="18" t="s">
        <v>136</v>
      </c>
    </row>
    <row r="926" spans="2:63" s="12" customFormat="1" ht="22.9" customHeight="1">
      <c r="B926" s="154"/>
      <c r="C926" s="155"/>
      <c r="D926" s="156" t="s">
        <v>69</v>
      </c>
      <c r="E926" s="168" t="s">
        <v>1267</v>
      </c>
      <c r="F926" s="168" t="s">
        <v>1268</v>
      </c>
      <c r="G926" s="155"/>
      <c r="H926" s="155"/>
      <c r="I926" s="158"/>
      <c r="J926" s="169">
        <f>BK926</f>
        <v>0</v>
      </c>
      <c r="K926" s="155"/>
      <c r="L926" s="160"/>
      <c r="M926" s="161"/>
      <c r="N926" s="162"/>
      <c r="O926" s="162"/>
      <c r="P926" s="163">
        <f>SUM(P927:P928)</f>
        <v>0</v>
      </c>
      <c r="Q926" s="162"/>
      <c r="R926" s="163">
        <f>SUM(R927:R928)</f>
        <v>0</v>
      </c>
      <c r="S926" s="162"/>
      <c r="T926" s="164">
        <f>SUM(T927:T928)</f>
        <v>0</v>
      </c>
      <c r="AR926" s="165" t="s">
        <v>202</v>
      </c>
      <c r="AT926" s="166" t="s">
        <v>69</v>
      </c>
      <c r="AU926" s="166" t="s">
        <v>78</v>
      </c>
      <c r="AY926" s="165" t="s">
        <v>128</v>
      </c>
      <c r="BK926" s="167">
        <f>SUM(BK927:BK928)</f>
        <v>0</v>
      </c>
    </row>
    <row r="927" spans="1:65" s="2" customFormat="1" ht="24.2" customHeight="1">
      <c r="A927" s="35"/>
      <c r="B927" s="36"/>
      <c r="C927" s="170" t="s">
        <v>1269</v>
      </c>
      <c r="D927" s="170" t="s">
        <v>130</v>
      </c>
      <c r="E927" s="171" t="s">
        <v>1270</v>
      </c>
      <c r="F927" s="172" t="s">
        <v>1271</v>
      </c>
      <c r="G927" s="173" t="s">
        <v>653</v>
      </c>
      <c r="H927" s="174">
        <v>1</v>
      </c>
      <c r="I927" s="175"/>
      <c r="J927" s="176">
        <f>ROUND(I927*H927,2)</f>
        <v>0</v>
      </c>
      <c r="K927" s="172" t="s">
        <v>1200</v>
      </c>
      <c r="L927" s="40"/>
      <c r="M927" s="177" t="s">
        <v>19</v>
      </c>
      <c r="N927" s="178" t="s">
        <v>42</v>
      </c>
      <c r="O927" s="65"/>
      <c r="P927" s="179">
        <f>O927*H927</f>
        <v>0</v>
      </c>
      <c r="Q927" s="179">
        <v>0</v>
      </c>
      <c r="R927" s="179">
        <f>Q927*H927</f>
        <v>0</v>
      </c>
      <c r="S927" s="179">
        <v>0</v>
      </c>
      <c r="T927" s="180">
        <f>S927*H927</f>
        <v>0</v>
      </c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R927" s="181" t="s">
        <v>1201</v>
      </c>
      <c r="AT927" s="181" t="s">
        <v>130</v>
      </c>
      <c r="AU927" s="181" t="s">
        <v>136</v>
      </c>
      <c r="AY927" s="18" t="s">
        <v>128</v>
      </c>
      <c r="BE927" s="182">
        <f>IF(N927="základní",J927,0)</f>
        <v>0</v>
      </c>
      <c r="BF927" s="182">
        <f>IF(N927="snížená",J927,0)</f>
        <v>0</v>
      </c>
      <c r="BG927" s="182">
        <f>IF(N927="zákl. přenesená",J927,0)</f>
        <v>0</v>
      </c>
      <c r="BH927" s="182">
        <f>IF(N927="sníž. přenesená",J927,0)</f>
        <v>0</v>
      </c>
      <c r="BI927" s="182">
        <f>IF(N927="nulová",J927,0)</f>
        <v>0</v>
      </c>
      <c r="BJ927" s="18" t="s">
        <v>136</v>
      </c>
      <c r="BK927" s="182">
        <f>ROUND(I927*H927,2)</f>
        <v>0</v>
      </c>
      <c r="BL927" s="18" t="s">
        <v>1201</v>
      </c>
      <c r="BM927" s="181" t="s">
        <v>1272</v>
      </c>
    </row>
    <row r="928" spans="1:47" s="2" customFormat="1" ht="12">
      <c r="A928" s="35"/>
      <c r="B928" s="36"/>
      <c r="C928" s="37"/>
      <c r="D928" s="183" t="s">
        <v>138</v>
      </c>
      <c r="E928" s="37"/>
      <c r="F928" s="184" t="s">
        <v>1273</v>
      </c>
      <c r="G928" s="37"/>
      <c r="H928" s="37"/>
      <c r="I928" s="185"/>
      <c r="J928" s="37"/>
      <c r="K928" s="37"/>
      <c r="L928" s="40"/>
      <c r="M928" s="244"/>
      <c r="N928" s="245"/>
      <c r="O928" s="246"/>
      <c r="P928" s="246"/>
      <c r="Q928" s="246"/>
      <c r="R928" s="246"/>
      <c r="S928" s="246"/>
      <c r="T928" s="247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T928" s="18" t="s">
        <v>138</v>
      </c>
      <c r="AU928" s="18" t="s">
        <v>136</v>
      </c>
    </row>
    <row r="929" spans="1:31" s="2" customFormat="1" ht="6.95" customHeight="1">
      <c r="A929" s="35"/>
      <c r="B929" s="48"/>
      <c r="C929" s="49"/>
      <c r="D929" s="49"/>
      <c r="E929" s="49"/>
      <c r="F929" s="49"/>
      <c r="G929" s="49"/>
      <c r="H929" s="49"/>
      <c r="I929" s="49"/>
      <c r="J929" s="49"/>
      <c r="K929" s="49"/>
      <c r="L929" s="40"/>
      <c r="M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</row>
  </sheetData>
  <sheetProtection algorithmName="SHA-512" hashValue="Iu53yf17GKWs0lyj4Tax6i8hnF13nkrQxGvQbCYIiA/3HYx1MwTgyTjOavEEUcofaTi8o9tmRmcqD/WuS4vgsg==" saltValue="3xm6NI04Pr3JC6j6uZmDZ3E6PoKdvA/CPvn9bB8JsezDGZOkJ6j7LxM3mSFjcFXUY6/YY5zc8OuhN/euJarY7A==" spinCount="100000" sheet="1" objects="1" scenarios="1" formatColumns="0" formatRows="0" autoFilter="0"/>
  <autoFilter ref="C104:K928"/>
  <mergeCells count="9">
    <mergeCell ref="E50:H50"/>
    <mergeCell ref="E95:H95"/>
    <mergeCell ref="E97:H97"/>
    <mergeCell ref="L2:V2"/>
    <mergeCell ref="E7:H7"/>
    <mergeCell ref="E9:H9"/>
    <mergeCell ref="E18:H18"/>
    <mergeCell ref="E27:H27"/>
    <mergeCell ref="E48:H48"/>
  </mergeCells>
  <hyperlinks>
    <hyperlink ref="F109" r:id="rId1" display="https://podminky.urs.cz/item/CS_URS_2023_01/132151101"/>
    <hyperlink ref="F119" r:id="rId2" display="https://podminky.urs.cz/item/CS_URS_2023_01/132212121"/>
    <hyperlink ref="F123" r:id="rId3" display="https://podminky.urs.cz/item/CS_URS_2023_01/132251101"/>
    <hyperlink ref="F127" r:id="rId4" display="https://podminky.urs.cz/item/CS_URS_2023_01/162751117"/>
    <hyperlink ref="F132" r:id="rId5" display="https://podminky.urs.cz/item/CS_URS_2023_01/162751119"/>
    <hyperlink ref="F136" r:id="rId6" display="https://podminky.urs.cz/item/CS_URS_2023_01/171201221"/>
    <hyperlink ref="F141" r:id="rId7" display="https://podminky.urs.cz/item/CS_URS_2023_01/174151101"/>
    <hyperlink ref="F144" r:id="rId8" display="https://podminky.urs.cz/item/CS_URS_2023_01/175111101"/>
    <hyperlink ref="F150" r:id="rId9" display="https://podminky.urs.cz/item/CS_URS_2023_01/175111201"/>
    <hyperlink ref="F159" r:id="rId10" display="https://podminky.urs.cz/item/CS_URS_2023_01/181411131"/>
    <hyperlink ref="F166" r:id="rId11" display="https://podminky.urs.cz/item/CS_URS_2023_01/182351023"/>
    <hyperlink ref="F169" r:id="rId12" display="https://podminky.urs.cz/item/CS_URS_2023_01/212752101"/>
    <hyperlink ref="F175" r:id="rId13" display="https://podminky.urs.cz/item/CS_URS_2023_01/451572111"/>
    <hyperlink ref="F180" r:id="rId14" display="https://podminky.urs.cz/item/CS_URS_2023_01/612131121"/>
    <hyperlink ref="F182" r:id="rId15" display="https://podminky.urs.cz/item/CS_URS_2023_01/612321131"/>
    <hyperlink ref="F189" r:id="rId16" display="https://podminky.urs.cz/item/CS_URS_2023_01/612325302"/>
    <hyperlink ref="F206" r:id="rId17" display="https://podminky.urs.cz/item/CS_URS_2023_01/612325302"/>
    <hyperlink ref="F212" r:id="rId18" display="https://podminky.urs.cz/item/CS_URS_2023_01/621211003"/>
    <hyperlink ref="F214" r:id="rId19" display="https://podminky.urs.cz/item/CS_URS_2023_01/622211021"/>
    <hyperlink ref="F224" r:id="rId20" display="https://podminky.urs.cz/item/CS_URS_2023_01/622212001"/>
    <hyperlink ref="F232" r:id="rId21" display="https://podminky.urs.cz/item/CS_URS_2023_01/622252002"/>
    <hyperlink ref="F240" r:id="rId22" display="https://podminky.urs.cz/item/CS_URS_2023_01/622271001"/>
    <hyperlink ref="F253" r:id="rId23" display="https://podminky.urs.cz/item/CS_URS_2023_01/622131101"/>
    <hyperlink ref="F270" r:id="rId24" display="https://podminky.urs.cz/item/CS_URS_2023_01/622321121"/>
    <hyperlink ref="F287" r:id="rId25" display="https://podminky.urs.cz/item/CS_URS_2023_01/621211003"/>
    <hyperlink ref="F298" r:id="rId26" display="https://podminky.urs.cz/item/CS_URS_2023_01/621251101"/>
    <hyperlink ref="F300" r:id="rId27" display="https://podminky.urs.cz/item/CS_URS_2023_01/622221031"/>
    <hyperlink ref="F309" r:id="rId28" display="https://podminky.urs.cz/item/CS_URS_2023_01/622251105"/>
    <hyperlink ref="F311" r:id="rId29" display="https://podminky.urs.cz/item/CS_URS_2023_01/622211031"/>
    <hyperlink ref="F327" r:id="rId30" display="https://podminky.urs.cz/item/CS_URS_2023_01/622212001"/>
    <hyperlink ref="F359" r:id="rId31" display="https://podminky.urs.cz/item/CS_URS_2023_01/622251101"/>
    <hyperlink ref="F361" r:id="rId32" display="https://podminky.urs.cz/item/CS_URS_2023_01/622252001"/>
    <hyperlink ref="F375" r:id="rId33" display="https://podminky.urs.cz/item/CS_URS_2023_01/622252002"/>
    <hyperlink ref="F441" r:id="rId34" display="https://podminky.urs.cz/item/CS_URS_2023_01/622151021"/>
    <hyperlink ref="F451" r:id="rId35" display="https://podminky.urs.cz/item/CS_URS_2023_01/622511112"/>
    <hyperlink ref="F453" r:id="rId36" display="https://podminky.urs.cz/item/CS_URS_2023_01/621151011"/>
    <hyperlink ref="F460" r:id="rId37" display="https://podminky.urs.cz/item/CS_URS_2023_01/622151011"/>
    <hyperlink ref="F464" r:id="rId38" display="https://podminky.urs.cz/item/CS_URS_2023_01/622531012"/>
    <hyperlink ref="F466" r:id="rId39" display="https://podminky.urs.cz/item/CS_URS_2023_01/621531012"/>
    <hyperlink ref="F468" r:id="rId40" display="https://podminky.urs.cz/item/CS_URS_2023_01/632450122"/>
    <hyperlink ref="F475" r:id="rId41" display="https://podminky.urs.cz/item/CS_URS_2023_01/637121115"/>
    <hyperlink ref="F485" r:id="rId42" display="https://podminky.urs.cz/item/CS_URS_2023_01/642944121"/>
    <hyperlink ref="F489" r:id="rId43" display="https://podminky.urs.cz/item/CS_URS_2023_01/830361811"/>
    <hyperlink ref="F491" r:id="rId44" display="https://podminky.urs.cz/item/CS_URS_2023_01/871355211"/>
    <hyperlink ref="F493" r:id="rId45" display="https://podminky.urs.cz/item/CS_URS_2023_01/877265271"/>
    <hyperlink ref="F496" r:id="rId46" display="https://podminky.urs.cz/item/CS_URS_2023_01/877350320"/>
    <hyperlink ref="F499" r:id="rId47" display="https://podminky.urs.cz/item/CS_URS_2023_01/892351111"/>
    <hyperlink ref="F502" r:id="rId48" display="https://podminky.urs.cz/item/CS_URS_2023_01/916231213"/>
    <hyperlink ref="F515" r:id="rId49" display="https://podminky.urs.cz/item/CS_URS_2023_01/941211111"/>
    <hyperlink ref="F524" r:id="rId50" display="https://podminky.urs.cz/item/CS_URS_2023_01/941211211"/>
    <hyperlink ref="F528" r:id="rId51" display="https://podminky.urs.cz/item/CS_URS_2023_01/941211811"/>
    <hyperlink ref="F530" r:id="rId52" display="https://podminky.urs.cz/item/CS_URS_2023_01/944511111"/>
    <hyperlink ref="F532" r:id="rId53" display="https://podminky.urs.cz/item/CS_URS_2023_01/944511211"/>
    <hyperlink ref="F534" r:id="rId54" display="https://podminky.urs.cz/item/CS_URS_2023_01/944511811"/>
    <hyperlink ref="F536" r:id="rId55" display="https://podminky.urs.cz/item/CS_URS_2023_01/944711113"/>
    <hyperlink ref="F540" r:id="rId56" display="https://podminky.urs.cz/item/CS_URS_2023_01/944711213"/>
    <hyperlink ref="F544" r:id="rId57" display="https://podminky.urs.cz/item/CS_URS_2023_01/944711813"/>
    <hyperlink ref="F549" r:id="rId58" display="https://podminky.urs.cz/item/CS_URS_2023_01/952901111"/>
    <hyperlink ref="F555" r:id="rId59" display="https://podminky.urs.cz/item/CS_URS_2023_01/962081141"/>
    <hyperlink ref="F559" r:id="rId60" display="https://podminky.urs.cz/item/CS_URS_2023_01/965042131"/>
    <hyperlink ref="F569" r:id="rId61" display="https://podminky.urs.cz/item/CS_URS_2023_01/967031132"/>
    <hyperlink ref="F588" r:id="rId62" display="https://podminky.urs.cz/item/CS_URS_2023_01/967031132"/>
    <hyperlink ref="F594" r:id="rId63" display="https://podminky.urs.cz/item/CS_URS_2023_01/967032974"/>
    <hyperlink ref="F599" r:id="rId64" display="https://podminky.urs.cz/item/CS_URS_2023_01/968062374"/>
    <hyperlink ref="F603" r:id="rId65" display="https://podminky.urs.cz/item/CS_URS_2023_01/968072244"/>
    <hyperlink ref="F610" r:id="rId66" display="https://podminky.urs.cz/item/CS_URS_2023_01/968072455"/>
    <hyperlink ref="F614" r:id="rId67" display="https://podminky.urs.cz/item/CS_URS_2023_01/978015391"/>
    <hyperlink ref="F632" r:id="rId68" display="https://podminky.urs.cz/item/CS_URS_2023_01/978023411"/>
    <hyperlink ref="F646" r:id="rId69" display="https://podminky.urs.cz/item/CS_URS_2023_01/997006002"/>
    <hyperlink ref="F648" r:id="rId70" display="https://podminky.urs.cz/item/CS_URS_2023_01/997013311"/>
    <hyperlink ref="F652" r:id="rId71" display="https://podminky.urs.cz/item/CS_URS_2023_01/997013321"/>
    <hyperlink ref="F656" r:id="rId72" display="https://podminky.urs.cz/item/CS_URS_2023_01/997013501"/>
    <hyperlink ref="F658" r:id="rId73" display="https://podminky.urs.cz/item/CS_URS_2023_01/997013509"/>
    <hyperlink ref="F663" r:id="rId74" display="https://podminky.urs.cz/item/CS_URS_2023_01/997013631"/>
    <hyperlink ref="F670" r:id="rId75" display="https://podminky.urs.cz/item/CS_URS_2023_01/997013804"/>
    <hyperlink ref="F672" r:id="rId76" display="https://podminky.urs.cz/item/CS_URS_2023_01/997013811"/>
    <hyperlink ref="F674" r:id="rId77" display="https://podminky.urs.cz/item/CS_URS_2023_01/997013814"/>
    <hyperlink ref="F678" r:id="rId78" display="https://podminky.urs.cz/item/CS_URS_2023_01/998017002"/>
    <hyperlink ref="F682" r:id="rId79" display="https://podminky.urs.cz/item/CS_URS_2023_01/711161212"/>
    <hyperlink ref="F692" r:id="rId80" display="https://podminky.urs.cz/item/CS_URS_2023_01/998711201"/>
    <hyperlink ref="F695" r:id="rId81" display="https://podminky.urs.cz/item/CS_URS_2023_01/713110813"/>
    <hyperlink ref="F699" r:id="rId82" display="https://podminky.urs.cz/item/CS_URS_2023_01/713121111"/>
    <hyperlink ref="F709" r:id="rId83" display="https://podminky.urs.cz/item/CS_URS_2023_01/713121112"/>
    <hyperlink ref="F718" r:id="rId84" display="https://podminky.urs.cz/item/CS_URS_2023_01/763111741"/>
    <hyperlink ref="F726" r:id="rId85" display="https://podminky.urs.cz/item/CS_URS_2023_01/998713202"/>
    <hyperlink ref="F729" r:id="rId86" display="https://podminky.urs.cz/item/CS_URS_2023_01/762331921"/>
    <hyperlink ref="F734" r:id="rId87" display="https://podminky.urs.cz/item/CS_URS_2023_01/762332932"/>
    <hyperlink ref="F741" r:id="rId88" display="https://podminky.urs.cz/item/CS_URS_2023_01/762343811"/>
    <hyperlink ref="F748" r:id="rId89" display="https://podminky.urs.cz/item/CS_URS_2023_01/762343912"/>
    <hyperlink ref="F754" r:id="rId90" display="https://podminky.urs.cz/item/CS_URS_2023_01/762511276"/>
    <hyperlink ref="F759" r:id="rId91" display="https://podminky.urs.cz/item/CS_URS_2023_01/762512261"/>
    <hyperlink ref="F766" r:id="rId92" display="https://podminky.urs.cz/item/CS_URS_2023_01/762595001"/>
    <hyperlink ref="F768" r:id="rId93" display="https://podminky.urs.cz/item/CS_URS_2023_01/998762202"/>
    <hyperlink ref="F771" r:id="rId94" display="https://podminky.urs.cz/item/CS_URS_2023_01/764001821"/>
    <hyperlink ref="F775" r:id="rId95" display="https://podminky.urs.cz/item/CS_URS_2023_01/764002841"/>
    <hyperlink ref="F777" r:id="rId96" display="https://podminky.urs.cz/item/CS_URS_2023_01/764002851"/>
    <hyperlink ref="F781" r:id="rId97" display="https://podminky.urs.cz/item/CS_URS_2023_01/764002871"/>
    <hyperlink ref="F783" r:id="rId98" display="https://podminky.urs.cz/item/CS_URS_2023_01/764004803"/>
    <hyperlink ref="F787" r:id="rId99" display="https://podminky.urs.cz/item/CS_URS_2023_01/764004863"/>
    <hyperlink ref="F791" r:id="rId100" display="https://podminky.urs.cz/item/CS_URS_2023_01/764111641"/>
    <hyperlink ref="F796" r:id="rId101" display="https://podminky.urs.cz/item/CS_URS_2023_01/764214406"/>
    <hyperlink ref="F801" r:id="rId102" display="https://podminky.urs.cz/item/CS_URS_2023_01/764216603"/>
    <hyperlink ref="F806" r:id="rId103" display="https://podminky.urs.cz/item/CS_URS_2023_01/764216606"/>
    <hyperlink ref="F813" r:id="rId104" display="https://podminky.urs.cz/item/CS_URS_2023_01/764311616"/>
    <hyperlink ref="F818" r:id="rId105" display="https://podminky.urs.cz/item/CS_URS_2023_01/764501103"/>
    <hyperlink ref="F823" r:id="rId106" display="https://podminky.urs.cz/item/CS_URS_2023_01/764501104"/>
    <hyperlink ref="F825" r:id="rId107" display="https://podminky.urs.cz/item/CS_URS_2023_01/764501107"/>
    <hyperlink ref="F827" r:id="rId108" display="https://podminky.urs.cz/item/CS_URS_2023_01/764501108"/>
    <hyperlink ref="F829" r:id="rId109" display="https://podminky.urs.cz/item/CS_URS_2023_01/764508131"/>
    <hyperlink ref="F834" r:id="rId110" display="https://podminky.urs.cz/item/CS_URS_2023_01/764508132"/>
    <hyperlink ref="F837" r:id="rId111" display="https://podminky.urs.cz/item/CS_URS_2023_01/764508136"/>
    <hyperlink ref="F840" r:id="rId112" display="https://podminky.urs.cz/item/CS_URS_2023_01/998764202"/>
    <hyperlink ref="F843" r:id="rId113" display="https://podminky.urs.cz/item/CS_URS_2023_01/766660001"/>
    <hyperlink ref="F847" r:id="rId114" display="https://podminky.urs.cz/item/CS_URS_2023_01/766694111"/>
    <hyperlink ref="F853" r:id="rId115" display="https://podminky.urs.cz/item/CS_URS_2023_01/998766202"/>
    <hyperlink ref="F858" r:id="rId116" display="https://podminky.urs.cz/item/CS_URS_2023_01/998767202"/>
    <hyperlink ref="F866" r:id="rId117" display="https://podminky.urs.cz/item/CS_URS_2023_01/998767202"/>
    <hyperlink ref="F869" r:id="rId118" display="https://podminky.urs.cz/item/CS_URS_2023_01/783401303"/>
    <hyperlink ref="F876" r:id="rId119" display="https://podminky.urs.cz/item/CS_URS_2023_01/783415103"/>
    <hyperlink ref="F878" r:id="rId120" display="https://podminky.urs.cz/item/CS_URS_2023_01/783417101"/>
    <hyperlink ref="F888" r:id="rId121" display="https://podminky.urs.cz/item/CS_URS_2023_01/220320233"/>
    <hyperlink ref="F892" r:id="rId122" display="https://podminky.urs.cz/item/CS_URS_2023_01/228731514"/>
    <hyperlink ref="F895" r:id="rId123" display="https://podminky.urs.cz/item/CS_URS_2022_01/010001000"/>
    <hyperlink ref="F902" r:id="rId124" display="https://podminky.urs.cz/item/CS_URS_2022_01/034303000"/>
    <hyperlink ref="F905" r:id="rId125" display="https://podminky.urs.cz/item/CS_URS_2022_01/034503000"/>
    <hyperlink ref="F908" r:id="rId126" display="https://podminky.urs.cz/item/CS_URS_2022_01/035103001"/>
    <hyperlink ref="F913" r:id="rId127" display="https://podminky.urs.cz/item/CS_URS_2022_01/045002000"/>
    <hyperlink ref="F916" r:id="rId128" display="https://podminky.urs.cz/item/CS_URS_2022_01/071002000"/>
    <hyperlink ref="F922" r:id="rId129" display="https://podminky.urs.cz/item/CS_URS_2022_01/052103000"/>
    <hyperlink ref="F925" r:id="rId130" display="https://podminky.urs.cz/item/CS_URS_2022_01/076103012"/>
    <hyperlink ref="F928" r:id="rId131" display="https://podminky.urs.cz/item/CS_URS_2022_01/0910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DESKTOP-GN17150\Ivana</dc:creator>
  <cp:keywords/>
  <dc:description/>
  <cp:lastModifiedBy>szp@applet.cz</cp:lastModifiedBy>
  <dcterms:created xsi:type="dcterms:W3CDTF">2023-03-16T13:06:28Z</dcterms:created>
  <dcterms:modified xsi:type="dcterms:W3CDTF">2023-11-13T06:11:07Z</dcterms:modified>
  <cp:category/>
  <cp:version/>
  <cp:contentType/>
  <cp:contentStatus/>
</cp:coreProperties>
</file>