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MARTIN\Zakazky\VEŘEJNÉ ZAKÁZKY - Mirka\FVE Kunín-podlimit\"/>
    </mc:Choice>
  </mc:AlternateContent>
  <bookViews>
    <workbookView xWindow="0" yWindow="0" windowWidth="24000" windowHeight="9735"/>
  </bookViews>
  <sheets>
    <sheet name="Rekapitulace stavby" sheetId="1" r:id="rId1"/>
    <sheet name="209823H - Fotovoltaická v..." sheetId="2" r:id="rId2"/>
    <sheet name="Pokyny pro vyplnění" sheetId="3" r:id="rId3"/>
  </sheets>
  <definedNames>
    <definedName name="_xlnm._FilterDatabase" localSheetId="1" hidden="1">'209823H - Fotovoltaická v...'!$C$87:$K$342</definedName>
    <definedName name="_xlnm.Print_Titles" localSheetId="1">'209823H - Fotovoltaická v...'!$87:$87</definedName>
    <definedName name="_xlnm.Print_Titles" localSheetId="0">'Rekapitulace stavby'!$52:$52</definedName>
    <definedName name="_xlnm.Print_Area" localSheetId="1">'209823H - Fotovoltaická v...'!$C$4:$J$37,'209823H - Fotovoltaická v...'!$C$43:$J$71,'209823H - Fotovoltaická v...'!$C$77:$K$342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342" i="2"/>
  <c r="BH342" i="2"/>
  <c r="BG342" i="2"/>
  <c r="BF342" i="2"/>
  <c r="T342" i="2"/>
  <c r="T341" i="2" s="1"/>
  <c r="R342" i="2"/>
  <c r="R341" i="2" s="1"/>
  <c r="P342" i="2"/>
  <c r="P341" i="2" s="1"/>
  <c r="BI340" i="2"/>
  <c r="BH340" i="2"/>
  <c r="BG340" i="2"/>
  <c r="BF340" i="2"/>
  <c r="T340" i="2"/>
  <c r="T339" i="2" s="1"/>
  <c r="R340" i="2"/>
  <c r="R339" i="2" s="1"/>
  <c r="P340" i="2"/>
  <c r="P339" i="2" s="1"/>
  <c r="BI338" i="2"/>
  <c r="BH338" i="2"/>
  <c r="BG338" i="2"/>
  <c r="BF338" i="2"/>
  <c r="T338" i="2"/>
  <c r="T337" i="2" s="1"/>
  <c r="R338" i="2"/>
  <c r="R337" i="2" s="1"/>
  <c r="P338" i="2"/>
  <c r="P337" i="2" s="1"/>
  <c r="BI336" i="2"/>
  <c r="BH336" i="2"/>
  <c r="BG336" i="2"/>
  <c r="BF336" i="2"/>
  <c r="T336" i="2"/>
  <c r="T335" i="2" s="1"/>
  <c r="R336" i="2"/>
  <c r="R335" i="2"/>
  <c r="P336" i="2"/>
  <c r="P335" i="2" s="1"/>
  <c r="P334" i="2" s="1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3" i="2"/>
  <c r="BH93" i="2"/>
  <c r="F34" i="2" s="1"/>
  <c r="BG93" i="2"/>
  <c r="BF93" i="2"/>
  <c r="T93" i="2"/>
  <c r="R93" i="2"/>
  <c r="P93" i="2"/>
  <c r="BI91" i="2"/>
  <c r="BH91" i="2"/>
  <c r="BG91" i="2"/>
  <c r="BF91" i="2"/>
  <c r="T91" i="2"/>
  <c r="R91" i="2"/>
  <c r="P91" i="2"/>
  <c r="J85" i="2"/>
  <c r="J84" i="2"/>
  <c r="F82" i="2"/>
  <c r="E80" i="2"/>
  <c r="J51" i="2"/>
  <c r="J50" i="2"/>
  <c r="F48" i="2"/>
  <c r="E46" i="2"/>
  <c r="J16" i="2"/>
  <c r="E16" i="2"/>
  <c r="F85" i="2" s="1"/>
  <c r="J15" i="2"/>
  <c r="J13" i="2"/>
  <c r="E13" i="2"/>
  <c r="F50" i="2" s="1"/>
  <c r="J12" i="2"/>
  <c r="J10" i="2"/>
  <c r="J48" i="2"/>
  <c r="L50" i="1"/>
  <c r="AM50" i="1"/>
  <c r="AM49" i="1"/>
  <c r="L49" i="1"/>
  <c r="AM47" i="1"/>
  <c r="L47" i="1"/>
  <c r="L45" i="1"/>
  <c r="L44" i="1"/>
  <c r="J150" i="2"/>
  <c r="J272" i="2"/>
  <c r="J231" i="2"/>
  <c r="BK247" i="2"/>
  <c r="BK110" i="2"/>
  <c r="BK310" i="2"/>
  <c r="BK282" i="2"/>
  <c r="BK190" i="2"/>
  <c r="BK293" i="2"/>
  <c r="BK109" i="2"/>
  <c r="J291" i="2"/>
  <c r="J138" i="2"/>
  <c r="BK106" i="2"/>
  <c r="J181" i="2"/>
  <c r="BK123" i="2"/>
  <c r="BK280" i="2"/>
  <c r="BK91" i="2"/>
  <c r="BK209" i="2"/>
  <c r="BK322" i="2"/>
  <c r="BK286" i="2"/>
  <c r="BK274" i="2"/>
  <c r="BK127" i="2"/>
  <c r="J340" i="2"/>
  <c r="J221" i="2"/>
  <c r="J255" i="2"/>
  <c r="J234" i="2"/>
  <c r="J158" i="2"/>
  <c r="J185" i="2"/>
  <c r="BK260" i="2"/>
  <c r="BK332" i="2"/>
  <c r="BK251" i="2"/>
  <c r="J171" i="2"/>
  <c r="J160" i="2"/>
  <c r="J220" i="2"/>
  <c r="BK171" i="2"/>
  <c r="BK342" i="2"/>
  <c r="J333" i="2"/>
  <c r="J111" i="2"/>
  <c r="J338" i="2"/>
  <c r="J136" i="2"/>
  <c r="J241" i="2"/>
  <c r="J252" i="2"/>
  <c r="J105" i="2"/>
  <c r="BK221" i="2"/>
  <c r="J188" i="2"/>
  <c r="BK134" i="2"/>
  <c r="J203" i="2"/>
  <c r="J165" i="2"/>
  <c r="BK162" i="2"/>
  <c r="J144" i="2"/>
  <c r="J115" i="2"/>
  <c r="J292" i="2"/>
  <c r="BK158" i="2"/>
  <c r="BK232" i="2"/>
  <c r="BK320" i="2"/>
  <c r="J198" i="2"/>
  <c r="BK336" i="2"/>
  <c r="J187" i="2"/>
  <c r="J224" i="2"/>
  <c r="J93" i="2"/>
  <c r="BK216" i="2"/>
  <c r="BK163" i="2"/>
  <c r="BK132" i="2"/>
  <c r="F32" i="2"/>
  <c r="J238" i="2"/>
  <c r="BK231" i="2"/>
  <c r="J259" i="2"/>
  <c r="BK203" i="2"/>
  <c r="J315" i="2"/>
  <c r="J104" i="2"/>
  <c r="J125" i="2"/>
  <c r="BK104" i="2"/>
  <c r="BK340" i="2"/>
  <c r="J257" i="2"/>
  <c r="J126" i="2"/>
  <c r="BK254" i="2"/>
  <c r="BK103" i="2"/>
  <c r="J206" i="2"/>
  <c r="J194" i="2"/>
  <c r="BK230" i="2"/>
  <c r="J99" i="2"/>
  <c r="J211" i="2"/>
  <c r="BK245" i="2"/>
  <c r="J140" i="2"/>
  <c r="J324" i="2"/>
  <c r="BK249" i="2"/>
  <c r="J302" i="2"/>
  <c r="BK275" i="2"/>
  <c r="J268" i="2"/>
  <c r="J110" i="2"/>
  <c r="J227" i="2"/>
  <c r="J248" i="2"/>
  <c r="BK202" i="2"/>
  <c r="J320" i="2"/>
  <c r="J235" i="2"/>
  <c r="BK228" i="2"/>
  <c r="BK181" i="2"/>
  <c r="J107" i="2"/>
  <c r="J284" i="2"/>
  <c r="J190" i="2"/>
  <c r="AS54" i="1"/>
  <c r="J318" i="2"/>
  <c r="J130" i="2"/>
  <c r="J336" i="2"/>
  <c r="J175" i="2"/>
  <c r="BK175" i="2"/>
  <c r="J179" i="2"/>
  <c r="BK107" i="2"/>
  <c r="J314" i="2"/>
  <c r="BK285" i="2"/>
  <c r="J192" i="2"/>
  <c r="BK279" i="2"/>
  <c r="BK318" i="2"/>
  <c r="BK300" i="2"/>
  <c r="J226" i="2"/>
  <c r="J271" i="2"/>
  <c r="BK188" i="2"/>
  <c r="J275" i="2"/>
  <c r="J279" i="2"/>
  <c r="BK194" i="2"/>
  <c r="BK284" i="2"/>
  <c r="BK102" i="2"/>
  <c r="J127" i="2"/>
  <c r="J119" i="2"/>
  <c r="BK220" i="2"/>
  <c r="BK252" i="2"/>
  <c r="BK210" i="2"/>
  <c r="BK266" i="2"/>
  <c r="BK331" i="2"/>
  <c r="J112" i="2"/>
  <c r="BK99" i="2"/>
  <c r="J228" i="2"/>
  <c r="BK239" i="2"/>
  <c r="J277" i="2"/>
  <c r="J286" i="2"/>
  <c r="BK156" i="2"/>
  <c r="J328" i="2"/>
  <c r="BK196" i="2"/>
  <c r="J219" i="2"/>
  <c r="BK291" i="2"/>
  <c r="BK328" i="2"/>
  <c r="BK292" i="2"/>
  <c r="BK108" i="2"/>
  <c r="J32" i="2"/>
  <c r="J285" i="2"/>
  <c r="BK144" i="2"/>
  <c r="BK302" i="2"/>
  <c r="J331" i="2"/>
  <c r="J232" i="2"/>
  <c r="BK324" i="2"/>
  <c r="BK114" i="2"/>
  <c r="BK219" i="2"/>
  <c r="J117" i="2"/>
  <c r="BK179" i="2"/>
  <c r="J298" i="2"/>
  <c r="BK165" i="2"/>
  <c r="BK262" i="2"/>
  <c r="J101" i="2"/>
  <c r="J249" i="2"/>
  <c r="F35" i="2"/>
  <c r="J131" i="2"/>
  <c r="BK150" i="2"/>
  <c r="J167" i="2"/>
  <c r="BK234" i="2"/>
  <c r="J307" i="2"/>
  <c r="J332" i="2"/>
  <c r="BK177" i="2"/>
  <c r="BK160" i="2"/>
  <c r="J254" i="2"/>
  <c r="BK258" i="2"/>
  <c r="J173" i="2"/>
  <c r="J114" i="2"/>
  <c r="J256" i="2"/>
  <c r="BK185" i="2"/>
  <c r="BK136" i="2"/>
  <c r="J245" i="2"/>
  <c r="J262" i="2"/>
  <c r="J216" i="2"/>
  <c r="J237" i="2"/>
  <c r="J213" i="2"/>
  <c r="J290" i="2"/>
  <c r="J121" i="2"/>
  <c r="J312" i="2"/>
  <c r="BK257" i="2"/>
  <c r="J163" i="2"/>
  <c r="BK206" i="2"/>
  <c r="J282" i="2"/>
  <c r="J183" i="2"/>
  <c r="BK235" i="2"/>
  <c r="J152" i="2"/>
  <c r="BK227" i="2"/>
  <c r="J196" i="2"/>
  <c r="J304" i="2"/>
  <c r="BK131" i="2"/>
  <c r="J100" i="2"/>
  <c r="BK213" i="2"/>
  <c r="BK237" i="2"/>
  <c r="BK312" i="2"/>
  <c r="J205" i="2"/>
  <c r="J280" i="2"/>
  <c r="J154" i="2"/>
  <c r="J142" i="2"/>
  <c r="BK338" i="2"/>
  <c r="BK142" i="2"/>
  <c r="J109" i="2"/>
  <c r="J242" i="2"/>
  <c r="J91" i="2"/>
  <c r="BK129" i="2"/>
  <c r="J108" i="2"/>
  <c r="BK272" i="2"/>
  <c r="J274" i="2"/>
  <c r="BK290" i="2"/>
  <c r="J132" i="2"/>
  <c r="BK117" i="2"/>
  <c r="BK304" i="2"/>
  <c r="BK315" i="2"/>
  <c r="J260" i="2"/>
  <c r="BK217" i="2"/>
  <c r="BK140" i="2"/>
  <c r="F33" i="2"/>
  <c r="J342" i="2"/>
  <c r="BK265" i="2"/>
  <c r="J222" i="2"/>
  <c r="BK263" i="2"/>
  <c r="BK214" i="2"/>
  <c r="BK119" i="2"/>
  <c r="J263" i="2"/>
  <c r="BK146" i="2"/>
  <c r="BK333" i="2"/>
  <c r="BK259" i="2"/>
  <c r="J230" i="2"/>
  <c r="J103" i="2"/>
  <c r="J300" i="2"/>
  <c r="J223" i="2"/>
  <c r="J247" i="2"/>
  <c r="J265" i="2"/>
  <c r="BK95" i="2"/>
  <c r="J209" i="2"/>
  <c r="BK296" i="2"/>
  <c r="BK268" i="2"/>
  <c r="BK115" i="2"/>
  <c r="J148" i="2"/>
  <c r="J239" i="2"/>
  <c r="J217" i="2"/>
  <c r="BK152" i="2"/>
  <c r="BK248" i="2"/>
  <c r="J214" i="2"/>
  <c r="J309" i="2"/>
  <c r="BK294" i="2"/>
  <c r="BK167" i="2"/>
  <c r="BK244" i="2"/>
  <c r="J200" i="2"/>
  <c r="BK100" i="2"/>
  <c r="J293" i="2"/>
  <c r="J129" i="2"/>
  <c r="BK125" i="2"/>
  <c r="BK126" i="2"/>
  <c r="J322" i="2"/>
  <c r="BK309" i="2"/>
  <c r="BK289" i="2"/>
  <c r="J296" i="2"/>
  <c r="BK241" i="2"/>
  <c r="BK105" i="2"/>
  <c r="BK121" i="2"/>
  <c r="BK298" i="2"/>
  <c r="J266" i="2"/>
  <c r="BK208" i="2"/>
  <c r="BK169" i="2"/>
  <c r="J146" i="2"/>
  <c r="J310" i="2"/>
  <c r="BK138" i="2"/>
  <c r="BK223" i="2"/>
  <c r="BK111" i="2"/>
  <c r="BK242" i="2"/>
  <c r="BK192" i="2"/>
  <c r="BK154" i="2"/>
  <c r="J289" i="2"/>
  <c r="J244" i="2"/>
  <c r="BK256" i="2"/>
  <c r="J288" i="2"/>
  <c r="BK271" i="2"/>
  <c r="BK326" i="2"/>
  <c r="BK130" i="2"/>
  <c r="J169" i="2"/>
  <c r="BK198" i="2"/>
  <c r="J269" i="2"/>
  <c r="BK314" i="2"/>
  <c r="J123" i="2"/>
  <c r="J156" i="2"/>
  <c r="BK224" i="2"/>
  <c r="BK307" i="2"/>
  <c r="BK93" i="2"/>
  <c r="BK173" i="2"/>
  <c r="J294" i="2"/>
  <c r="BK200" i="2"/>
  <c r="J162" i="2"/>
  <c r="BK277" i="2"/>
  <c r="J95" i="2"/>
  <c r="BK255" i="2"/>
  <c r="J134" i="2"/>
  <c r="BK222" i="2"/>
  <c r="BK211" i="2"/>
  <c r="BK112" i="2"/>
  <c r="BK269" i="2"/>
  <c r="BK226" i="2"/>
  <c r="J177" i="2"/>
  <c r="BK183" i="2"/>
  <c r="J208" i="2"/>
  <c r="J102" i="2"/>
  <c r="BK187" i="2"/>
  <c r="J258" i="2"/>
  <c r="J202" i="2"/>
  <c r="J251" i="2"/>
  <c r="J106" i="2"/>
  <c r="J210" i="2"/>
  <c r="J326" i="2"/>
  <c r="BK148" i="2"/>
  <c r="BK101" i="2"/>
  <c r="BK238" i="2"/>
  <c r="BK288" i="2"/>
  <c r="BK205" i="2"/>
  <c r="R334" i="2" l="1"/>
  <c r="T334" i="2"/>
  <c r="T98" i="2"/>
  <c r="T97" i="2" s="1"/>
  <c r="T297" i="2"/>
  <c r="T306" i="2"/>
  <c r="R297" i="2"/>
  <c r="R306" i="2"/>
  <c r="BK317" i="2"/>
  <c r="J317" i="2" s="1"/>
  <c r="J63" i="2" s="1"/>
  <c r="R98" i="2"/>
  <c r="P317" i="2"/>
  <c r="P98" i="2"/>
  <c r="P97" i="2"/>
  <c r="BK321" i="2"/>
  <c r="J321" i="2"/>
  <c r="J64" i="2" s="1"/>
  <c r="P90" i="2"/>
  <c r="P89" i="2" s="1"/>
  <c r="R317" i="2"/>
  <c r="P297" i="2"/>
  <c r="P321" i="2"/>
  <c r="BK98" i="2"/>
  <c r="J98" i="2" s="1"/>
  <c r="J59" i="2" s="1"/>
  <c r="T317" i="2"/>
  <c r="BK297" i="2"/>
  <c r="J297" i="2"/>
  <c r="J60" i="2" s="1"/>
  <c r="P330" i="2"/>
  <c r="BK90" i="2"/>
  <c r="BK89" i="2"/>
  <c r="J89" i="2" s="1"/>
  <c r="J56" i="2" s="1"/>
  <c r="R321" i="2"/>
  <c r="T321" i="2"/>
  <c r="R90" i="2"/>
  <c r="R89" i="2"/>
  <c r="BK306" i="2"/>
  <c r="BK305" i="2"/>
  <c r="J305" i="2" s="1"/>
  <c r="J61" i="2" s="1"/>
  <c r="R330" i="2"/>
  <c r="T90" i="2"/>
  <c r="T89" i="2" s="1"/>
  <c r="P306" i="2"/>
  <c r="P305" i="2" s="1"/>
  <c r="T330" i="2"/>
  <c r="BK330" i="2"/>
  <c r="J330" i="2"/>
  <c r="J65" i="2" s="1"/>
  <c r="BK335" i="2"/>
  <c r="BK341" i="2"/>
  <c r="J341" i="2"/>
  <c r="J70" i="2" s="1"/>
  <c r="BK339" i="2"/>
  <c r="J339" i="2" s="1"/>
  <c r="J69" i="2" s="1"/>
  <c r="BK337" i="2"/>
  <c r="J337" i="2"/>
  <c r="J68" i="2" s="1"/>
  <c r="BE219" i="2"/>
  <c r="BE220" i="2"/>
  <c r="BE221" i="2"/>
  <c r="BE235" i="2"/>
  <c r="BE238" i="2"/>
  <c r="BE242" i="2"/>
  <c r="BE260" i="2"/>
  <c r="BE263" i="2"/>
  <c r="J82" i="2"/>
  <c r="BE100" i="2"/>
  <c r="BE131" i="2"/>
  <c r="BE163" i="2"/>
  <c r="BE165" i="2"/>
  <c r="BE223" i="2"/>
  <c r="BE232" i="2"/>
  <c r="BE245" i="2"/>
  <c r="BE262" i="2"/>
  <c r="BE290" i="2"/>
  <c r="BE326" i="2"/>
  <c r="BE101" i="2"/>
  <c r="BE103" i="2"/>
  <c r="BE138" i="2"/>
  <c r="BE179" i="2"/>
  <c r="BE196" i="2"/>
  <c r="BE228" i="2"/>
  <c r="BE300" i="2"/>
  <c r="BE307" i="2"/>
  <c r="BE310" i="2"/>
  <c r="BE322" i="2"/>
  <c r="F84" i="2"/>
  <c r="BE121" i="2"/>
  <c r="BE129" i="2"/>
  <c r="BE142" i="2"/>
  <c r="BE152" i="2"/>
  <c r="BE200" i="2"/>
  <c r="BE210" i="2"/>
  <c r="BE241" i="2"/>
  <c r="BE249" i="2"/>
  <c r="BE274" i="2"/>
  <c r="BE106" i="2"/>
  <c r="BE117" i="2"/>
  <c r="BE177" i="2"/>
  <c r="BE190" i="2"/>
  <c r="BE104" i="2"/>
  <c r="BE158" i="2"/>
  <c r="BE183" i="2"/>
  <c r="BE239" i="2"/>
  <c r="BE252" i="2"/>
  <c r="BE254" i="2"/>
  <c r="BE255" i="2"/>
  <c r="BE309" i="2"/>
  <c r="BE312" i="2"/>
  <c r="BE314" i="2"/>
  <c r="BE315" i="2"/>
  <c r="BE318" i="2"/>
  <c r="BE320" i="2"/>
  <c r="F51" i="2"/>
  <c r="BE95" i="2"/>
  <c r="BE99" i="2"/>
  <c r="BE109" i="2"/>
  <c r="BE126" i="2"/>
  <c r="BE127" i="2"/>
  <c r="BE132" i="2"/>
  <c r="BE146" i="2"/>
  <c r="BE169" i="2"/>
  <c r="BE171" i="2"/>
  <c r="BE211" i="2"/>
  <c r="BE216" i="2"/>
  <c r="BE266" i="2"/>
  <c r="BE271" i="2"/>
  <c r="BE282" i="2"/>
  <c r="BE342" i="2"/>
  <c r="BE110" i="2"/>
  <c r="BE111" i="2"/>
  <c r="BE112" i="2"/>
  <c r="BE144" i="2"/>
  <c r="BE150" i="2"/>
  <c r="BE203" i="2"/>
  <c r="BE91" i="2"/>
  <c r="BE105" i="2"/>
  <c r="BE107" i="2"/>
  <c r="BE114" i="2"/>
  <c r="BE130" i="2"/>
  <c r="BE205" i="2"/>
  <c r="BE214" i="2"/>
  <c r="BE272" i="2"/>
  <c r="BE324" i="2"/>
  <c r="BE108" i="2"/>
  <c r="BE154" i="2"/>
  <c r="BE162" i="2"/>
  <c r="BE198" i="2"/>
  <c r="BE202" i="2"/>
  <c r="BE244" i="2"/>
  <c r="BE247" i="2"/>
  <c r="BE286" i="2"/>
  <c r="AW55" i="1"/>
  <c r="BE102" i="2"/>
  <c r="BE125" i="2"/>
  <c r="BE148" i="2"/>
  <c r="BE194" i="2"/>
  <c r="BE222" i="2"/>
  <c r="BE224" i="2"/>
  <c r="BE226" i="2"/>
  <c r="BE227" i="2"/>
  <c r="BE230" i="2"/>
  <c r="BE231" i="2"/>
  <c r="BE251" i="2"/>
  <c r="BE256" i="2"/>
  <c r="BE257" i="2"/>
  <c r="BE259" i="2"/>
  <c r="BE265" i="2"/>
  <c r="BE268" i="2"/>
  <c r="BE269" i="2"/>
  <c r="BE280" i="2"/>
  <c r="BE284" i="2"/>
  <c r="BE291" i="2"/>
  <c r="BE298" i="2"/>
  <c r="BE338" i="2"/>
  <c r="BE93" i="2"/>
  <c r="BE136" i="2"/>
  <c r="BE167" i="2"/>
  <c r="BE185" i="2"/>
  <c r="BE187" i="2"/>
  <c r="BE208" i="2"/>
  <c r="BE209" i="2"/>
  <c r="BE213" i="2"/>
  <c r="BE237" i="2"/>
  <c r="BE248" i="2"/>
  <c r="BE275" i="2"/>
  <c r="BE277" i="2"/>
  <c r="BE292" i="2"/>
  <c r="BE328" i="2"/>
  <c r="BE332" i="2"/>
  <c r="BE333" i="2"/>
  <c r="BE336" i="2"/>
  <c r="BE115" i="2"/>
  <c r="BE123" i="2"/>
  <c r="BE156" i="2"/>
  <c r="BE173" i="2"/>
  <c r="BE192" i="2"/>
  <c r="BE279" i="2"/>
  <c r="BE285" i="2"/>
  <c r="BE288" i="2"/>
  <c r="BA55" i="1"/>
  <c r="BE181" i="2"/>
  <c r="BE206" i="2"/>
  <c r="BC55" i="1"/>
  <c r="BE119" i="2"/>
  <c r="BE134" i="2"/>
  <c r="BE140" i="2"/>
  <c r="BE160" i="2"/>
  <c r="BE175" i="2"/>
  <c r="BE188" i="2"/>
  <c r="BE217" i="2"/>
  <c r="BE234" i="2"/>
  <c r="BE258" i="2"/>
  <c r="BE289" i="2"/>
  <c r="BE293" i="2"/>
  <c r="BE294" i="2"/>
  <c r="BE296" i="2"/>
  <c r="BE302" i="2"/>
  <c r="BE304" i="2"/>
  <c r="BE331" i="2"/>
  <c r="BD55" i="1"/>
  <c r="BD54" i="1" s="1"/>
  <c r="W33" i="1" s="1"/>
  <c r="BE340" i="2"/>
  <c r="BB55" i="1"/>
  <c r="BB54" i="1" s="1"/>
  <c r="AX54" i="1" s="1"/>
  <c r="BC54" i="1"/>
  <c r="AY54" i="1" s="1"/>
  <c r="BA54" i="1"/>
  <c r="W30" i="1" s="1"/>
  <c r="BK334" i="2" l="1"/>
  <c r="J334" i="2"/>
  <c r="J66" i="2" s="1"/>
  <c r="R97" i="2"/>
  <c r="R305" i="2"/>
  <c r="T305" i="2"/>
  <c r="T88" i="2" s="1"/>
  <c r="P88" i="2"/>
  <c r="AU55" i="1" s="1"/>
  <c r="AU54" i="1" s="1"/>
  <c r="J306" i="2"/>
  <c r="J62" i="2" s="1"/>
  <c r="J90" i="2"/>
  <c r="J57" i="2" s="1"/>
  <c r="BK97" i="2"/>
  <c r="J97" i="2" s="1"/>
  <c r="J58" i="2" s="1"/>
  <c r="J335" i="2"/>
  <c r="J67" i="2"/>
  <c r="W32" i="1"/>
  <c r="F31" i="2"/>
  <c r="AZ55" i="1" s="1"/>
  <c r="AZ54" i="1" s="1"/>
  <c r="W29" i="1" s="1"/>
  <c r="AW54" i="1"/>
  <c r="AK30" i="1" s="1"/>
  <c r="J31" i="2"/>
  <c r="AV55" i="1" s="1"/>
  <c r="AT55" i="1" s="1"/>
  <c r="W31" i="1"/>
  <c r="R88" i="2" l="1"/>
  <c r="BK88" i="2"/>
  <c r="J88" i="2" s="1"/>
  <c r="J55" i="2" s="1"/>
  <c r="AV54" i="1"/>
  <c r="AK29" i="1" s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<sst xmlns="http://schemas.openxmlformats.org/spreadsheetml/2006/main" count="3564" uniqueCount="1039">
  <si>
    <t>Export Komplet</t>
  </si>
  <si>
    <t>VZ</t>
  </si>
  <si>
    <t>2.0</t>
  </si>
  <si>
    <t>ZAMOK</t>
  </si>
  <si>
    <t>False</t>
  </si>
  <si>
    <t>{fbec8b3d-c871-48cd-b628-d6e8c229494d}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</si>
  <si>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</si>
  <si>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</si>
  <si>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</si>
  <si>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</si>
  <si>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</si>
  <si>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</si>
  <si>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</si>
  <si>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</si>
  <si>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209823H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</si>
  <si>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</si>
  <si>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</si>
  <si>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výrobna o výkonu 198 kWp, v k.ú. Kunín (677281) na p.č. 1607/11</t>
  </si>
  <si>
    <t>KSO:</t>
  </si>
  <si>
    <t/>
  </si>
  <si>
    <t>CC-CZ:</t>
  </si>
  <si>
    <t>Místo:</t>
  </si>
  <si>
    <t>Nový Jičín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</si>
  <si>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</si>
  <si>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</si>
  <si>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</si>
  <si>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</si>
  <si>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</si>
  <si>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</si>
  <si>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</si>
  <si>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</si>
  <si>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Jiří Horák  - ELPROJEKT</t>
  </si>
  <si>
    <t>True</t>
  </si>
  <si>
    <t>Zpracovatel:</t>
  </si>
  <si>
    <t>Ing. Jiří Horák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</si>
  <si>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</si>
  <si>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</si>
  <si>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</si>
  <si>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</si>
  <si>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</si>
  <si>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</si>
  <si>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</si>
  <si>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</si>
  <si>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</si>
  <si>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</si>
  <si>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</si>
  <si>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</si>
  <si>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</si>
  <si>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</si>
  <si>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</si>
  <si>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</si>
  <si>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</si>
  <si>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</si>
  <si>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</si>
  <si>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</si>
  <si>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</si>
  <si>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</si>
  <si>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</si>
  <si>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</si>
  <si>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</si>
  <si>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</si>
  <si>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</si>
  <si>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</si>
  <si>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</si>
  <si>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</si>
  <si>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</si>
  <si>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</si>
  <si>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</si>
  <si>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</si>
  <si>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</si>
  <si>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</si>
  <si>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</si>
  <si>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</si>
  <si>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</si>
  <si>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</si>
  <si>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</si>
  <si>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</si>
  <si>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</si>
  <si>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</si>
  <si>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</si>
  <si>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</si>
  <si>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</si>
  <si>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</si>
  <si>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</si>
  <si>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</si>
  <si>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</si>
  <si>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</si>
  <si>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</si>
  <si>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</si>
  <si>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</si>
  <si>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</si>
  <si>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</si>
  <si>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</si>
  <si>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</si>
  <si>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</si>
  <si>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</si>
  <si>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</si>
  <si>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</si>
  <si>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</si>
  <si>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</si>
  <si>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</si>
  <si>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</si>
  <si>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</si>
  <si>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</si>
  <si>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</si>
  <si>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</si>
  <si>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</si>
  <si>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</si>
  <si>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</si>
  <si>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</si>
  <si>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</si>
  <si>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</si>
  <si>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</si>
  <si>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</si>
  <si>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</si>
  <si>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</si>
  <si>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</si>
  <si>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124</t>
  </si>
  <si>
    <t>K</t>
  </si>
  <si>
    <t>997013217</t>
  </si>
  <si>
    <t>Vnitrostaveništní doprava suti a vybouraných hmot vodorovně do 50 m svisle ručně pro budovy a haly výšky přes 21 do 24 m</t>
  </si>
  <si>
    <t>t</t>
  </si>
  <si>
    <t>CS ÚRS 2022 02</t>
  </si>
  <si>
    <t>4</t>
  </si>
  <si>
    <t>1248210872</t>
  </si>
  <si>
    <t>Online PSC</t>
  </si>
  <si>
    <t>https://podminky.urs.cz/item/CS_URS_2022_02/997013217</t>
  </si>
  <si>
    <t>125</t>
  </si>
  <si>
    <t>997013501</t>
  </si>
  <si>
    <t>Odvoz suti a vybouraných hmot na skládku nebo meziskládku se složením, na vzdálenost do 1 km</t>
  </si>
  <si>
    <t>-492415908</t>
  </si>
  <si>
    <t>https://podminky.urs.cz/item/CS_URS_2022_02/997013501</t>
  </si>
  <si>
    <t>126</t>
  </si>
  <si>
    <t>997013631</t>
  </si>
  <si>
    <t>Poplatek za uložení stavebního odpadu na skládce (skládkovné) směsného stavebního a demoličního zatříděného do Katalogu odpadů pod kódem 17 09 04</t>
  </si>
  <si>
    <t>340693101</t>
  </si>
  <si>
    <t>https://podminky.urs.cz/item/CS_URS_2022_02/997013631</t>
  </si>
  <si>
    <t>PSV</t>
  </si>
  <si>
    <t>Práce a dodávky PSV</t>
  </si>
  <si>
    <t>741</t>
  </si>
  <si>
    <t>Elektroinstalace - silnoproud</t>
  </si>
  <si>
    <t>87</t>
  </si>
  <si>
    <t>24510</t>
  </si>
  <si>
    <t>Úprava zapojení stávajícího rozvaděče RH-1 rozvodna areálu viz. jednopolové schéma</t>
  </si>
  <si>
    <t>ks</t>
  </si>
  <si>
    <t>16</t>
  </si>
  <si>
    <t>-1056405469</t>
  </si>
  <si>
    <t>68</t>
  </si>
  <si>
    <t>2456</t>
  </si>
  <si>
    <t>Doplnění spínacího kontaktu do jističe FA1,v RH-1</t>
  </si>
  <si>
    <t>1260012255</t>
  </si>
  <si>
    <t>97</t>
  </si>
  <si>
    <t>24569</t>
  </si>
  <si>
    <t>Zřízení ventiláčních nasávacích mřížek nad podlahou 600mmx300mm</t>
  </si>
  <si>
    <t>538606934</t>
  </si>
  <si>
    <t>165</t>
  </si>
  <si>
    <t>24589</t>
  </si>
  <si>
    <t>Protipožární dveře EW 30 DP3 v rozvodně do vnitřku haly</t>
  </si>
  <si>
    <t>2110628678</t>
  </si>
  <si>
    <t>166</t>
  </si>
  <si>
    <t>24590</t>
  </si>
  <si>
    <t>Dodávka a instalace bleskosvodu vodiči HVI, 8 jímacích tyčí</t>
  </si>
  <si>
    <t>471361703</t>
  </si>
  <si>
    <t>164</t>
  </si>
  <si>
    <t>24596</t>
  </si>
  <si>
    <t>dodávka a instalace STOP tlačítka</t>
  </si>
  <si>
    <t>1909264171</t>
  </si>
  <si>
    <t>161</t>
  </si>
  <si>
    <t>24994</t>
  </si>
  <si>
    <t>pronájem nůžkové plošiny 8-10m, cena 2200/1den</t>
  </si>
  <si>
    <t>404978923</t>
  </si>
  <si>
    <t>106</t>
  </si>
  <si>
    <t>31479</t>
  </si>
  <si>
    <t>Zpracování dokumentace bleskosvodu skladovací haly</t>
  </si>
  <si>
    <t>-253220881</t>
  </si>
  <si>
    <t>108</t>
  </si>
  <si>
    <t>3589</t>
  </si>
  <si>
    <t>Přezbrojení 3 stávajícího pole rozvaděč RH1 silážní haly (5x jistič 16C/3, 3stykač 3f 25A, 11x jistič 10B/1, 3x OPV14-3)</t>
  </si>
  <si>
    <t>645062150</t>
  </si>
  <si>
    <t>107</t>
  </si>
  <si>
    <t>21489</t>
  </si>
  <si>
    <t>Zpracování výrobní dokumentace rozvaděče RH1 silážní skladové haly</t>
  </si>
  <si>
    <t>372371772</t>
  </si>
  <si>
    <t>162</t>
  </si>
  <si>
    <t>45879</t>
  </si>
  <si>
    <t>jeřáb 15m, pronájem 1700Kč/hod.</t>
  </si>
  <si>
    <t>hod.</t>
  </si>
  <si>
    <t>2064463366</t>
  </si>
  <si>
    <t>103</t>
  </si>
  <si>
    <t>54834</t>
  </si>
  <si>
    <t>Oprava omítky, malba bílou barvou stávající rozvodny skladové haly</t>
  </si>
  <si>
    <t>30736578</t>
  </si>
  <si>
    <t>96</t>
  </si>
  <si>
    <t>54896</t>
  </si>
  <si>
    <t>Dodávka a instalace průmyslový ventilátor nástěnný axiální prum 360mm, 2500m3/h, termostat, kabeláž jištění</t>
  </si>
  <si>
    <t>177123481</t>
  </si>
  <si>
    <t>127</t>
  </si>
  <si>
    <t>741110043</t>
  </si>
  <si>
    <t>Montáž trubek elektroinstalačních s nasunutím nebo našroubováním do krabic plastových ohebných, uložených pevně, vnější Ø přes 35 mm</t>
  </si>
  <si>
    <t>m</t>
  </si>
  <si>
    <t>1460756507</t>
  </si>
  <si>
    <t>https://podminky.urs.cz/item/CS_URS_2022_02/741110043</t>
  </si>
  <si>
    <t>128</t>
  </si>
  <si>
    <t>M</t>
  </si>
  <si>
    <t>1383917</t>
  </si>
  <si>
    <t>MONOFLEX EN 320 N PVC 1450 F25</t>
  </si>
  <si>
    <t>kus</t>
  </si>
  <si>
    <t>32</t>
  </si>
  <si>
    <t>-282457121</t>
  </si>
  <si>
    <t>77</t>
  </si>
  <si>
    <t>741110501</t>
  </si>
  <si>
    <t>Montáž lišt a kanálků elektroinstalačních se spojkami, ohyby a rohy a s nasunutím do krabic protahovacích, šířky do 60 mm</t>
  </si>
  <si>
    <t>CS ÚRS 2023 01</t>
  </si>
  <si>
    <t>-730084629</t>
  </si>
  <si>
    <t>https://podminky.urs.cz/item/CS_URS_2023_01/741110501</t>
  </si>
  <si>
    <t>78</t>
  </si>
  <si>
    <t>34571008</t>
  </si>
  <si>
    <t>lišta elektroinstalační hranatá PVC 40x40mm</t>
  </si>
  <si>
    <t>-2144136398</t>
  </si>
  <si>
    <t>VV</t>
  </si>
  <si>
    <t>10*1,05 'Přepočtené koeficientem množství</t>
  </si>
  <si>
    <t>75</t>
  </si>
  <si>
    <t>741110502</t>
  </si>
  <si>
    <t>Montáž lišt a kanálků elektroinstalačních se spojkami, ohyby a rohy a s nasunutím do krabic protahovacích, šířky do přes 60 do 120 mm</t>
  </si>
  <si>
    <t>1326817166</t>
  </si>
  <si>
    <t>https://podminky.urs.cz/item/CS_URS_2023_01/741110502</t>
  </si>
  <si>
    <t>76</t>
  </si>
  <si>
    <t>34571219</t>
  </si>
  <si>
    <t>kanál elektroinstalační hranatý PVC 100x60mm</t>
  </si>
  <si>
    <t>-1583819481</t>
  </si>
  <si>
    <t>12*1,05 'Přepočtené koeficientem množství</t>
  </si>
  <si>
    <t>129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</si>
  <si>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</si>
  <si>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</si>
  <si>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-823684358</t>
  </si>
  <si>
    <t>https://podminky.urs.cz/item/CS_URS_2022_02/741112023</t>
  </si>
  <si>
    <t>130</t>
  </si>
  <si>
    <t>1185774</t>
  </si>
  <si>
    <t>EKVIPOTENCIALNI SVORKOVNICE EPS 1 + KRYT</t>
  </si>
  <si>
    <t>684591479</t>
  </si>
  <si>
    <t>131</t>
  </si>
  <si>
    <t>2245</t>
  </si>
  <si>
    <t>Ekvipotenciální svorkovnice EPS 2 v krabici KO100E</t>
  </si>
  <si>
    <t>1009329359</t>
  </si>
  <si>
    <t>132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</si>
  <si>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</si>
  <si>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</si>
  <si>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-1982007327</t>
  </si>
  <si>
    <t>https://podminky.urs.cz/item/CS_URS_2022_02/741112111</t>
  </si>
  <si>
    <t>133</t>
  </si>
  <si>
    <t>8500071380</t>
  </si>
  <si>
    <t>Krabice s krytím IP 66, KSK 100</t>
  </si>
  <si>
    <t>933750422</t>
  </si>
  <si>
    <t>134</t>
  </si>
  <si>
    <t>1200732</t>
  </si>
  <si>
    <t>KRABICE KSK 125 KA IP66</t>
  </si>
  <si>
    <t>-1178161604</t>
  </si>
  <si>
    <t>135</t>
  </si>
  <si>
    <t>10.887.938</t>
  </si>
  <si>
    <t>Svorka S-KSK 1 sv.šedá</t>
  </si>
  <si>
    <t>KS</t>
  </si>
  <si>
    <t>1247148947</t>
  </si>
  <si>
    <t>118</t>
  </si>
  <si>
    <t>741120107</t>
  </si>
  <si>
    <t>Montáž vodičů izolovaných měděných bez ukončení uložených v trubkách nebo lištách zatažených plných a laněných s PVC pláštěm, bezhalogenových, ohniodolných (např. CY, CHAH-V) průřezu žíly 95 až 120 mm2</t>
  </si>
  <si>
    <t>-1900887314</t>
  </si>
  <si>
    <t>https://podminky.urs.cz/item/CS_URS_2023_01/741120107</t>
  </si>
  <si>
    <t>119</t>
  </si>
  <si>
    <t>34141035</t>
  </si>
  <si>
    <t>vodič propojovací flexibilní jádro Cu lanované izolace PVC 450/750V (H07V-K) 1x120mm2 ZŽ</t>
  </si>
  <si>
    <t>740990923</t>
  </si>
  <si>
    <t>25*1,15 'Přepočtené koeficientem množství</t>
  </si>
  <si>
    <t>18</t>
  </si>
  <si>
    <t>741120225</t>
  </si>
  <si>
    <t>Montáž fotovoltaických kabelů bez ukončení, uložených volně, průměru přes 6 do 10 mm</t>
  </si>
  <si>
    <t>-1227583115</t>
  </si>
  <si>
    <t>https://podminky.urs.cz/item/CS_URS_2023_01/741120225</t>
  </si>
  <si>
    <t>19</t>
  </si>
  <si>
    <t>1627314</t>
  </si>
  <si>
    <t>SOLARKABEL H1Z2Z2-K 6 BL /00488006/</t>
  </si>
  <si>
    <t>-944411108</t>
  </si>
  <si>
    <t>2030*1,2 'Přepočtené koeficientem množství</t>
  </si>
  <si>
    <t>20</t>
  </si>
  <si>
    <t>741120325</t>
  </si>
  <si>
    <t>Montáž fotovoltaických kabelů bez ukončení, uložených pevně, průměru přes 6 do 10 mm</t>
  </si>
  <si>
    <t>190589027</t>
  </si>
  <si>
    <t>https://podminky.urs.cz/item/CS_URS_2023_01/741120325</t>
  </si>
  <si>
    <t>70124985</t>
  </si>
  <si>
    <t>840*1,2 'Přepočtené koeficientem množství</t>
  </si>
  <si>
    <t>90</t>
  </si>
  <si>
    <t>741122041</t>
  </si>
  <si>
    <t>Montáž kabelů měděných bez ukončení uložených pod omítku plných kulatých (např. CYKY), počtu a průřezu žil 7x1,5 až 2,5 mm2</t>
  </si>
  <si>
    <t>-82461867</t>
  </si>
  <si>
    <t>https://podminky.urs.cz/item/CS_URS_2023_01/741122041</t>
  </si>
  <si>
    <t>91</t>
  </si>
  <si>
    <t>34111110</t>
  </si>
  <si>
    <t>kabel instalační jádro Cu plné izolace PVC plášť PVC 450/750V (CYKY) 7x1,5mm2</t>
  </si>
  <si>
    <t>1688337509</t>
  </si>
  <si>
    <t>15*1,15 'Přepočtené koeficientem množství</t>
  </si>
  <si>
    <t>84</t>
  </si>
  <si>
    <t>34111090</t>
  </si>
  <si>
    <t>kabel instalační jádro Cu plné izolace PVC plášť PVC 450/750V (CYKY) 5x1,5mm2</t>
  </si>
  <si>
    <t>-1364080218</t>
  </si>
  <si>
    <t>136</t>
  </si>
  <si>
    <t>741122211</t>
  </si>
  <si>
    <t>Montáž kabelů měděných bez ukončení uložených volně nebo v liště plných kulatých (např. CYKY) počtu a průřezu žil 3x1,5 až 6 mm2</t>
  </si>
  <si>
    <t>486440053</t>
  </si>
  <si>
    <t>https://podminky.urs.cz/item/CS_URS_2022_02/741122211</t>
  </si>
  <si>
    <t>138</t>
  </si>
  <si>
    <t>10.048.186</t>
  </si>
  <si>
    <t>CYKY 3O1,5 (3Ax1,5)</t>
  </si>
  <si>
    <t>-2101626081</t>
  </si>
  <si>
    <t>P</t>
  </si>
  <si>
    <t>Poznámka k položce:_x000D_
Kabel je určen pro pevné uložení ve vnitřních a venkovních prostorách, v zemi, v betonu.</t>
  </si>
  <si>
    <t>139</t>
  </si>
  <si>
    <t>10.051.448</t>
  </si>
  <si>
    <t>CYKY 3J1,5 (3Cx 1,5)</t>
  </si>
  <si>
    <t>349048858</t>
  </si>
  <si>
    <t>Poznámka k položce:_x000D_
Kabel je určen pro pevné uložení ve vnitřních a venkovních prostorách, v zemi, v betonu. U těchto kabelů snadno rozlišíte 2 základní  provedení: 3 × 1,5 mm2 vždy s modrým pruhem a 3 × 2,5 mm2 vždy se zeleným pruhem.</t>
  </si>
  <si>
    <t>140</t>
  </si>
  <si>
    <t>10.048.482</t>
  </si>
  <si>
    <t>CYKY 3J2,5 (3Cx 2,5)</t>
  </si>
  <si>
    <t>1462188891</t>
  </si>
  <si>
    <t>83</t>
  </si>
  <si>
    <t>741122231</t>
  </si>
  <si>
    <t>Montáž kabelů měděných bez ukončení uložených volně nebo v liště plných kulatých (např. CYKY) počtu a průřezu žil 5x1,5 až 2,5 mm2</t>
  </si>
  <si>
    <t>1968252397</t>
  </si>
  <si>
    <t>https://podminky.urs.cz/item/CS_URS_2023_01/741122231</t>
  </si>
  <si>
    <t>81</t>
  </si>
  <si>
    <t>741122238</t>
  </si>
  <si>
    <t>Montáž kabelů měděných bez ukončení uložených volně nebo v liště plných kulatých (např. CYKY) počtu a průřezu žil 7x4 mm2</t>
  </si>
  <si>
    <t>2019526037</t>
  </si>
  <si>
    <t>https://podminky.urs.cz/item/CS_URS_2023_01/741122238</t>
  </si>
  <si>
    <t>82</t>
  </si>
  <si>
    <t>2000000385</t>
  </si>
  <si>
    <t>CYKY-O  7x4 RE</t>
  </si>
  <si>
    <t>1971188887</t>
  </si>
  <si>
    <t>57</t>
  </si>
  <si>
    <t>741123235</t>
  </si>
  <si>
    <t>Montáž kabelů hliníkových bez ukončení uložených volně plných nebo laněných kulatých (např. AYKY) počtu a průřezu žil 4x150 až 185 mm2</t>
  </si>
  <si>
    <t>-569655171</t>
  </si>
  <si>
    <t>https://podminky.urs.cz/item/CS_URS_2023_01/741123235</t>
  </si>
  <si>
    <t>58</t>
  </si>
  <si>
    <t>34113083</t>
  </si>
  <si>
    <t>kabel silový jádro Al izolace PVC plášť PVC 0,6/1kV (1-AYKY) 4x150mm2</t>
  </si>
  <si>
    <t>852688684</t>
  </si>
  <si>
    <t>50*1,15 'Přepočtené koeficientem množství</t>
  </si>
  <si>
    <t>85</t>
  </si>
  <si>
    <t>741124703</t>
  </si>
  <si>
    <t>Montáž kabelů měděných ovládacích bez ukončení uložených volně stíněných ovládacích s plným jádrem (např. JYTY) počtu a průměru žil 2 až 19x1 mm2</t>
  </si>
  <si>
    <t>265883123</t>
  </si>
  <si>
    <t>https://podminky.urs.cz/item/CS_URS_2023_01/741124703</t>
  </si>
  <si>
    <t>86</t>
  </si>
  <si>
    <t>34113151</t>
  </si>
  <si>
    <t>kabel ovládací průmyslový stíněný laminovanou Al fólií s příložným Cu drátem jádro Cu plné izolace PVC plášť PVC 250V (JYTY) 7x1,00mm2</t>
  </si>
  <si>
    <t>1390549931</t>
  </si>
  <si>
    <t>40*1,15 'Přepočtené koeficientem množství</t>
  </si>
  <si>
    <t>88</t>
  </si>
  <si>
    <t>1719793687</t>
  </si>
  <si>
    <t>89</t>
  </si>
  <si>
    <t>34113150</t>
  </si>
  <si>
    <t>kabel ovládací průmyslový stíněný laminovanou Al fólií s příložným Cu drátem jádro Cu plné izolace PVC plášť PVC 250V (JYTY) 4x1,00mm2</t>
  </si>
  <si>
    <t>-1839294178</t>
  </si>
  <si>
    <t>30*1,15 'Přepočtené koeficientem množství</t>
  </si>
  <si>
    <t>92</t>
  </si>
  <si>
    <t>741124731</t>
  </si>
  <si>
    <t>Montáž kabelů měděných ovládacích bez ukončení uložených pevně stíněných ovládacích s plným jádrem (např. JYTY) počtu a průměru žil 2 až 19x0,8 mm2</t>
  </si>
  <si>
    <t>1558523717</t>
  </si>
  <si>
    <t>https://podminky.urs.cz/item/CS_URS_2023_01/741124731</t>
  </si>
  <si>
    <t>93</t>
  </si>
  <si>
    <t>34121582</t>
  </si>
  <si>
    <t>kabel ovládací průmyslový stíněný laminovanou Al fólií s příložným Cu drátem jádro Cu plné izolace PVC plášť PVC 250V (JQTQ) 4x0,80mm2</t>
  </si>
  <si>
    <t>350943382</t>
  </si>
  <si>
    <t>94</t>
  </si>
  <si>
    <t>741130001</t>
  </si>
  <si>
    <t>Ukončení vodičů izolovaných s označením a zapojením v rozváděči nebo na přístroji, průřezu žíly do 2,5 mm2</t>
  </si>
  <si>
    <t>1153428426</t>
  </si>
  <si>
    <t>https://podminky.urs.cz/item/CS_URS_2023_01/741130001</t>
  </si>
  <si>
    <t>95</t>
  </si>
  <si>
    <t>741130003</t>
  </si>
  <si>
    <t>Ukončení vodičů izolovaných s označením a zapojením v rozváděči nebo na přístroji, průřezu žíly do 4 mm2</t>
  </si>
  <si>
    <t>1396855551</t>
  </si>
  <si>
    <t>https://podminky.urs.cz/item/CS_URS_2023_01/741130003</t>
  </si>
  <si>
    <t>109</t>
  </si>
  <si>
    <t>741130004</t>
  </si>
  <si>
    <t>Ukončení vodičů izolovaných s označením a zapojením v rozváděči nebo na přístroji, průřezu žíly do 6 mm2</t>
  </si>
  <si>
    <t>-993590695</t>
  </si>
  <si>
    <t>https://podminky.urs.cz/item/CS_URS_2023_01/741130004</t>
  </si>
  <si>
    <t>22</t>
  </si>
  <si>
    <t>741130420</t>
  </si>
  <si>
    <t>Montáž fotovoltaických kabelů nalisování konektoru na fotovoltaický kabel</t>
  </si>
  <si>
    <t>-402101841</t>
  </si>
  <si>
    <t>https://podminky.urs.cz/item/CS_URS_2023_01/741130420</t>
  </si>
  <si>
    <t>23</t>
  </si>
  <si>
    <t>34111853</t>
  </si>
  <si>
    <t>konektor kabelový pár (samec+samice) pro fotovoltaiku</t>
  </si>
  <si>
    <t>-116258980</t>
  </si>
  <si>
    <t>53</t>
  </si>
  <si>
    <t>741132414</t>
  </si>
  <si>
    <t>Ukončení kabelů nebo vodičů koncovkou nebo s vývodkou přírubovou jednocestnou, kabelů nebo vodičů celoplastových, počtu a průřezu žil 3x35+25 mm2</t>
  </si>
  <si>
    <t>-2090505398</t>
  </si>
  <si>
    <t>https://podminky.urs.cz/item/CS_URS_2023_01/741132414</t>
  </si>
  <si>
    <t>55</t>
  </si>
  <si>
    <t>741132418</t>
  </si>
  <si>
    <t>Demontáž ukončení kabelů nebo vodičů koncovkou nebo s vývodkou přírubovou jednocestnou, kabelů nebo vodičů celoplastových, počtu a průřezu žil 3x120+50 mm2</t>
  </si>
  <si>
    <t>-1564010990</t>
  </si>
  <si>
    <t>https://podminky.urs.cz/item/CS_URS_2023_01/741132418</t>
  </si>
  <si>
    <t>52</t>
  </si>
  <si>
    <t>741132421</t>
  </si>
  <si>
    <t>Ukončení kabelů nebo vodičů koncovkou nebo s vývodkou přírubovou jednocestnou, kabelů nebo vodičů celoplastových, počtu a průřezu žil 3x150+70 mm2</t>
  </si>
  <si>
    <t>-1750027920</t>
  </si>
  <si>
    <t>https://podminky.urs.cz/item/CS_URS_2023_01/741132421</t>
  </si>
  <si>
    <t>51</t>
  </si>
  <si>
    <t>741132423</t>
  </si>
  <si>
    <t>Demontáž ukončení kabelů nebo vodičů koncovkou nebo s vývodkou přírubovou jednocestnou, kabelů nebo vodičů celoplastových, počtu a průřezu žil 3x240+120 mm2</t>
  </si>
  <si>
    <t>2004735623</t>
  </si>
  <si>
    <t>https://podminky.urs.cz/item/CS_URS_2023_01/741132423</t>
  </si>
  <si>
    <t>54</t>
  </si>
  <si>
    <t>1839117139</t>
  </si>
  <si>
    <t>56</t>
  </si>
  <si>
    <t>741132425</t>
  </si>
  <si>
    <t>Demontáž ukončení kabelů nebo vodičů koncovkou nebo s vývodkou přírubovou jednocestnou, kabelů nebo vodičů celoplastových, počtu a průřezu žil 4x25 mm2</t>
  </si>
  <si>
    <t>-1534021582</t>
  </si>
  <si>
    <t>https://podminky.urs.cz/item/CS_URS_2023_01/741132425</t>
  </si>
  <si>
    <t>40</t>
  </si>
  <si>
    <t>741210101</t>
  </si>
  <si>
    <t>Montáž rozváděčůë AXV1 ocel. nebo plastový bez zapojení vodičů sestavy hmotnosti do 50 kg</t>
  </si>
  <si>
    <t>1911309619</t>
  </si>
  <si>
    <t>https://podminky.urs.cz/item/CS_URS_2023_01/741210101</t>
  </si>
  <si>
    <t>41</t>
  </si>
  <si>
    <t>94537</t>
  </si>
  <si>
    <t>Dodávka dispečerského rozvaděče AXV1</t>
  </si>
  <si>
    <t>-347893346</t>
  </si>
  <si>
    <t>38</t>
  </si>
  <si>
    <t>741210102</t>
  </si>
  <si>
    <t>Montáž rozváděčů ocelových, hliníkových nebo plastových bez zapojení vodičů sestavy hmotnosti do 100 kg</t>
  </si>
  <si>
    <t>2088309725</t>
  </si>
  <si>
    <t>https://podminky.urs.cz/item/CS_URS_2023_01/741210102</t>
  </si>
  <si>
    <t>39</t>
  </si>
  <si>
    <t>23NAB200.0</t>
  </si>
  <si>
    <t>RDC1, RDC2 - oceloplechový rozváděč IP54/20, vodiče ukončeny přímo na přístrojích - viz jednopolové schéma.</t>
  </si>
  <si>
    <t>1624680252</t>
  </si>
  <si>
    <t>36</t>
  </si>
  <si>
    <t>741210202</t>
  </si>
  <si>
    <t>Montáž rozváděčů skříňových nebo panelových bez zapojení vodičů dělitelných, hmotnosti jednoho pole do 300 kg</t>
  </si>
  <si>
    <t>1494300070</t>
  </si>
  <si>
    <t>https://podminky.urs.cz/item/CS_URS_2023_01/741210202</t>
  </si>
  <si>
    <t>37</t>
  </si>
  <si>
    <t>23NAB200</t>
  </si>
  <si>
    <t>Dodávka rozvaděče RH1 - skříňový rozváděč 800 + 1000 + 600 x 2000 x 600mm, IP40/20. viz. schéma zapojení FVE</t>
  </si>
  <si>
    <t>-1431593533</t>
  </si>
  <si>
    <t>147</t>
  </si>
  <si>
    <t>741310042</t>
  </si>
  <si>
    <t>Montáž spínačů jedno nebo dvoupólových nástěnných se zapojením vodičů, pro prostředí venkovní nebo mokré přepínačů, řazení 6-střídavých</t>
  </si>
  <si>
    <t>601414599</t>
  </si>
  <si>
    <t>148</t>
  </si>
  <si>
    <t>1186670</t>
  </si>
  <si>
    <t>SPINAC C.6 IP44 3553-06929 B</t>
  </si>
  <si>
    <t>2026345429</t>
  </si>
  <si>
    <t>149</t>
  </si>
  <si>
    <t>741313082</t>
  </si>
  <si>
    <t>Montáž zásuvek domovních se zapojením vodičů šroubové připojení venkovní nebo mokré, provedení 2P + PE</t>
  </si>
  <si>
    <t>-1813037012</t>
  </si>
  <si>
    <t>https://podminky.urs.cz/item/CS_URS_2023_01/741313082</t>
  </si>
  <si>
    <t>150</t>
  </si>
  <si>
    <t>34555229</t>
  </si>
  <si>
    <t>zásuvka nástěnná jednonásobná s víčkem, IP44, šroubové svorky</t>
  </si>
  <si>
    <t>-1693566468</t>
  </si>
  <si>
    <t>170</t>
  </si>
  <si>
    <t>1923037804</t>
  </si>
  <si>
    <t>171</t>
  </si>
  <si>
    <t>-1763076229</t>
  </si>
  <si>
    <t>44</t>
  </si>
  <si>
    <t>741320042</t>
  </si>
  <si>
    <t>Montáž pojistek se zapojením vodičů pojistkových částí patron nožových</t>
  </si>
  <si>
    <t>-2059898204</t>
  </si>
  <si>
    <t>https://podminky.urs.cz/item/CS_URS_2023_01/741320042</t>
  </si>
  <si>
    <t>45</t>
  </si>
  <si>
    <t>1000140438</t>
  </si>
  <si>
    <t>PHNA2 224A gG Pojistková vložka RP 0,66kč/ks</t>
  </si>
  <si>
    <t>-1643150796</t>
  </si>
  <si>
    <t>46</t>
  </si>
  <si>
    <t>1000140439</t>
  </si>
  <si>
    <t>PHNA2 250A gG Pojistková vložka RP 0,68kč/ks</t>
  </si>
  <si>
    <t>-457664851</t>
  </si>
  <si>
    <t>47</t>
  </si>
  <si>
    <t>1000140436</t>
  </si>
  <si>
    <t>PHNA2 160A gG Pojistková vložka RP 0,44kč/ks</t>
  </si>
  <si>
    <t>1545176910</t>
  </si>
  <si>
    <t>48</t>
  </si>
  <si>
    <t>1000140437</t>
  </si>
  <si>
    <t xml:space="preserve"> PHNA2 200A gG Pojistková vložka RP 0,44kč/ks</t>
  </si>
  <si>
    <t>-821507966</t>
  </si>
  <si>
    <t>49</t>
  </si>
  <si>
    <t>1000140464</t>
  </si>
  <si>
    <t>PHNA2 63A gG Pojistková vložka RP 0,3kč/ks</t>
  </si>
  <si>
    <t>1635247928</t>
  </si>
  <si>
    <t>69</t>
  </si>
  <si>
    <t>741320105</t>
  </si>
  <si>
    <t>Montáž jističů se zapojením vodičů jednopólových nn do 25 A ve skříni</t>
  </si>
  <si>
    <t>-1185539853</t>
  </si>
  <si>
    <t>https://podminky.urs.cz/item/CS_URS_2023_01/741320105</t>
  </si>
  <si>
    <t>70</t>
  </si>
  <si>
    <t>35822107</t>
  </si>
  <si>
    <t>jistič 1-pólový 6 A vypínací charakteristika B vypínací schopnost 10 kA</t>
  </si>
  <si>
    <t>-1773451955</t>
  </si>
  <si>
    <t>71</t>
  </si>
  <si>
    <t>35822102</t>
  </si>
  <si>
    <t>jistič 1-pólový 2 A vypínací charakteristika B vypínací schopnost10 kA</t>
  </si>
  <si>
    <t>-1923919230</t>
  </si>
  <si>
    <t>72</t>
  </si>
  <si>
    <t>741320165</t>
  </si>
  <si>
    <t>Montáž jističů se zapojením vodičů třípólových nn do 25 A ve skříni</t>
  </si>
  <si>
    <t>-1362526738</t>
  </si>
  <si>
    <t>https://podminky.urs.cz/item/CS_URS_2023_01/741320165</t>
  </si>
  <si>
    <t>73</t>
  </si>
  <si>
    <t>35822155</t>
  </si>
  <si>
    <t>jistič 3-pólový 6 A vypínací charakteristika C vypínací schopnost 10 kA</t>
  </si>
  <si>
    <t>995674029</t>
  </si>
  <si>
    <t>74</t>
  </si>
  <si>
    <t>1163061</t>
  </si>
  <si>
    <t>JISTIC 10kA Ex9BH 3P B2</t>
  </si>
  <si>
    <t>-275570076</t>
  </si>
  <si>
    <t>30</t>
  </si>
  <si>
    <t>741322061</t>
  </si>
  <si>
    <t>Montáž přepěťových ochran DC se zapojením vodičů svodiče přepětí – typ 2 třípólových jednodílných</t>
  </si>
  <si>
    <t>-617485229</t>
  </si>
  <si>
    <t>https://podminky.urs.cz/item/CS_URS_2023_01/741322061</t>
  </si>
  <si>
    <t>31</t>
  </si>
  <si>
    <t xml:space="preserve">Rozvaděč IP65, nehořlavý, ochrana před přepětím SPD typ PV T2, s konektory MC4 a nosnou konstrukci rozvaděče </t>
  </si>
  <si>
    <t>607745121</t>
  </si>
  <si>
    <t>63</t>
  </si>
  <si>
    <t>741331081</t>
  </si>
  <si>
    <t>Montáž měřicích přístrojů se zapojení vodičů síťového přenosu PWM</t>
  </si>
  <si>
    <t>1695763142</t>
  </si>
  <si>
    <t>https://podminky.urs.cz/item/CS_URS_2023_01/741331081</t>
  </si>
  <si>
    <t>65</t>
  </si>
  <si>
    <t>4789</t>
  </si>
  <si>
    <t>síťový přenos PWMi 132 4P</t>
  </si>
  <si>
    <t>1111217774</t>
  </si>
  <si>
    <t>64</t>
  </si>
  <si>
    <t>6148</t>
  </si>
  <si>
    <t>Síťový přenos PWMi 132 8Vs</t>
  </si>
  <si>
    <t>-2034876701</t>
  </si>
  <si>
    <t>66</t>
  </si>
  <si>
    <t>741350201</t>
  </si>
  <si>
    <t>Montáž měřicích transformátorů se zapojením vodičů proudových, nn násuvných</t>
  </si>
  <si>
    <t>109080761</t>
  </si>
  <si>
    <t>https://podminky.urs.cz/item/CS_URS_2023_01/741350201</t>
  </si>
  <si>
    <t>67</t>
  </si>
  <si>
    <t>5471</t>
  </si>
  <si>
    <t>MTP 630/5A, 10VA</t>
  </si>
  <si>
    <t>-938344447</t>
  </si>
  <si>
    <t>158</t>
  </si>
  <si>
    <t>741371102</t>
  </si>
  <si>
    <t>Montáž svítidel LED se zapojením vodičů průmyslových stropních přisazených 1 zdroj s krytem</t>
  </si>
  <si>
    <t>CS ÚRS 2021 01</t>
  </si>
  <si>
    <t>731846965</t>
  </si>
  <si>
    <t>https://podminky.urs.cz/item/CS_URS_2021_01/741371102</t>
  </si>
  <si>
    <t>160</t>
  </si>
  <si>
    <t>3483310801</t>
  </si>
  <si>
    <t>Např. svítidlo HEFRON 15 7k0 840 Průmyslové LED svítidlo (7000 lm; 51.0 W)</t>
  </si>
  <si>
    <t>1967942817</t>
  </si>
  <si>
    <t>151</t>
  </si>
  <si>
    <t>741410072</t>
  </si>
  <si>
    <t>Montáž uzemňovacího vedení s upevněním, propojením a připojením pomocí svorek doplňků ostatních konstrukcí vodičem průřezu do 16 mm2, uloženým pevně</t>
  </si>
  <si>
    <t>124206813</t>
  </si>
  <si>
    <t>https://podminky.urs.cz/item/CS_URS_2022_02/741410072</t>
  </si>
  <si>
    <t>153</t>
  </si>
  <si>
    <t>10.048.422</t>
  </si>
  <si>
    <t>H07V-U 4 zž (CY)</t>
  </si>
  <si>
    <t>1399251282</t>
  </si>
  <si>
    <t>154</t>
  </si>
  <si>
    <t>10.048.827</t>
  </si>
  <si>
    <t>H07V-U 16 zž (CY)</t>
  </si>
  <si>
    <t>1647595513</t>
  </si>
  <si>
    <t>741711001</t>
  </si>
  <si>
    <t>Montáž nosné konstrukce fotovoltaických panelů umístěné na šikmé střeše kotvené přes střešní krytinu do nosné konstrukce</t>
  </si>
  <si>
    <t>-68653878</t>
  </si>
  <si>
    <t>https://podminky.urs.cz/item/CS_URS_2023_01/741711001</t>
  </si>
  <si>
    <t>1660958</t>
  </si>
  <si>
    <t>SOLARNI HLINIKOVY PROFIL 40X40(45) 6200MM</t>
  </si>
  <si>
    <t>-679700506</t>
  </si>
  <si>
    <t>1671637</t>
  </si>
  <si>
    <t>KOMBIŠROUB (KOMBIVRUT)  PRO KONSTRUKCI FVE A KAB. ŽLABŮ, ŠROUB ČI VRUT PROJDE CELOU BETON. KONSTRUKCÍ TL. CCA 5 CM</t>
  </si>
  <si>
    <t>1632183125</t>
  </si>
  <si>
    <t>Poznámka k položce:_x000D_
ŠROUB ČI VRUT PROJDE CELOU BETON. KONSTRUKCÍ TL. CCA 5 CM</t>
  </si>
  <si>
    <t>12</t>
  </si>
  <si>
    <t>1818300</t>
  </si>
  <si>
    <t>ALU KRAJNI UCHYT 35MM HKU35</t>
  </si>
  <si>
    <t>218818040</t>
  </si>
  <si>
    <t>13</t>
  </si>
  <si>
    <t>1818324</t>
  </si>
  <si>
    <t>ALU STREDOVY UCHYT HSU 50</t>
  </si>
  <si>
    <t>2072609403</t>
  </si>
  <si>
    <t>14</t>
  </si>
  <si>
    <t>1002033864</t>
  </si>
  <si>
    <t>Hliníková nacvakávací matice do profilu s pojistnou kuličkou HNM8, box=100ks</t>
  </si>
  <si>
    <t>1420864029</t>
  </si>
  <si>
    <t>1002033856</t>
  </si>
  <si>
    <t>Šrouby  SI 8/20, box=200ks</t>
  </si>
  <si>
    <t>-578983880</t>
  </si>
  <si>
    <t>1000276111</t>
  </si>
  <si>
    <t>Přírubové matice M10 s ozubením DIN 6923 - A2 ML10, box=200ks</t>
  </si>
  <si>
    <t>-2106687405</t>
  </si>
  <si>
    <t>17</t>
  </si>
  <si>
    <t>1000276115</t>
  </si>
  <si>
    <t>Šrouby "T" s plochou hlavou - A2 ST10/25, box=100ks</t>
  </si>
  <si>
    <t>698983843</t>
  </si>
  <si>
    <t>28</t>
  </si>
  <si>
    <t>741721201</t>
  </si>
  <si>
    <t xml:space="preserve">Montáž fotovoltaických panelů výkonu přes 300 Wp, umístěných na šikmé střeše krystalických, </t>
  </si>
  <si>
    <t>625250888</t>
  </si>
  <si>
    <t>https://podminky.urs.cz/item/CS_URS_2023_01/741721201</t>
  </si>
  <si>
    <t>29</t>
  </si>
  <si>
    <t>35001016</t>
  </si>
  <si>
    <t>panel fotovoltaický monokrystalický 550W Rozměry: 2278x1134x35 mm</t>
  </si>
  <si>
    <t>-1854752437</t>
  </si>
  <si>
    <t>741730022</t>
  </si>
  <si>
    <t>Montáž střídače napětí DC/AC fotovoltaických systémů včetně osazení a připojení síťového DC/AC (On - grid) třífázového, maximální výstupní výkon přes 75 000 W</t>
  </si>
  <si>
    <t>1159492096</t>
  </si>
  <si>
    <t>https://podminky.urs.cz/item/CS_URS_2023_01/741730022</t>
  </si>
  <si>
    <t>33</t>
  </si>
  <si>
    <t>35674002</t>
  </si>
  <si>
    <t>AC: 100 kW, trífázový, 10 MPPT_x000D_
Komunikace: RS485_x000D_
Hmotnost: 93,5 kg; rozmery: 678x1008x343 mm (VxŠxH)</t>
  </si>
  <si>
    <t>-52096420</t>
  </si>
  <si>
    <t>34</t>
  </si>
  <si>
    <t>741761002</t>
  </si>
  <si>
    <t>Montáž monitorovacího zařízení fotovoltaických systémů hlavní jednotky přes 1 do 6 střídačů</t>
  </si>
  <si>
    <t>1709330121</t>
  </si>
  <si>
    <t>https://podminky.urs.cz/item/CS_URS_2023_01/741761002</t>
  </si>
  <si>
    <t>35</t>
  </si>
  <si>
    <t>40561082</t>
  </si>
  <si>
    <t>Smart Energy Controller pro sítový strídac_x000D_
Integrace až 60 strídacu_x000D_
Hmotnost: 4,0 kg, rozmery: 420x320x131 mm (VxŠxH)</t>
  </si>
  <si>
    <t>1374619118</t>
  </si>
  <si>
    <t>168</t>
  </si>
  <si>
    <t>741761051</t>
  </si>
  <si>
    <t>Montáž monitorovacího zařízení fotovoltaických systémů příslušenství GSM router pro připojení k internetu na odlehlých místech</t>
  </si>
  <si>
    <t>-445356849</t>
  </si>
  <si>
    <t>https://podminky.urs.cz/item/CS_URS_2023_01/741761051</t>
  </si>
  <si>
    <t>169</t>
  </si>
  <si>
    <t>35671224</t>
  </si>
  <si>
    <t>GSM router pro připojení k internetu na odlehlých místech</t>
  </si>
  <si>
    <t>138645589</t>
  </si>
  <si>
    <t>61</t>
  </si>
  <si>
    <t>741791011</t>
  </si>
  <si>
    <t>Montáž ostatních zařízení a příslušenství fotovoltaických systémů síťového analyzátoru</t>
  </si>
  <si>
    <t>-120799844</t>
  </si>
  <si>
    <t>https://podminky.urs.cz/item/CS_URS_2023_01/741791011</t>
  </si>
  <si>
    <t>62</t>
  </si>
  <si>
    <t>35889008</t>
  </si>
  <si>
    <t>analyzátor síťový SMY 133 U 400 X/5A V E4 N G3</t>
  </si>
  <si>
    <t>2061101800</t>
  </si>
  <si>
    <t>104</t>
  </si>
  <si>
    <t>741810003</t>
  </si>
  <si>
    <t>Zkoušky a prohlídky elektrických rozvodů a zařízení celková prohlídka a vyhotovení revizní zprávy pro objem montážních prací přes 500 do 1000 tis. Kč</t>
  </si>
  <si>
    <t>-2023378879</t>
  </si>
  <si>
    <t>https://podminky.urs.cz/item/CS_URS_2023_01/741810003</t>
  </si>
  <si>
    <t>24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</si>
  <si>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</si>
  <si>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</si>
  <si>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1653980940</t>
  </si>
  <si>
    <t>https://podminky.urs.cz/item/CS_URS_2023_01/741910301</t>
  </si>
  <si>
    <t>25</t>
  </si>
  <si>
    <t>10.056.410</t>
  </si>
  <si>
    <t>Rošt R I kabelový 400mm-délka 3m S poz.</t>
  </si>
  <si>
    <t>-1440094735</t>
  </si>
  <si>
    <t>5</t>
  </si>
  <si>
    <t>741910413</t>
  </si>
  <si>
    <t>Montáž žlabů bez stojiny a výložníků kovových s podpěrkami a příslušenstvím bez víka, šířky do 125 mm</t>
  </si>
  <si>
    <t>-319430813</t>
  </si>
  <si>
    <t>https://podminky.urs.cz/item/CS_URS_2023_01/741910413</t>
  </si>
  <si>
    <t>98</t>
  </si>
  <si>
    <t>741910415</t>
  </si>
  <si>
    <t>Montáž žlabů bez stojiny a výložníků kovových s podpěrkami a příslušenstvím bez víka, šířky do 500 mm včetně příslušenství</t>
  </si>
  <si>
    <t>-774889344</t>
  </si>
  <si>
    <t>https://podminky.urs.cz/item/CS_URS_2023_01/741910415</t>
  </si>
  <si>
    <t>99</t>
  </si>
  <si>
    <t>1000287770</t>
  </si>
  <si>
    <t>ARKYS ARK-215050 Nosník NZM 500 "GZ" - pro žlab 500/50; 500/100</t>
  </si>
  <si>
    <t>-1191627257</t>
  </si>
  <si>
    <t>100</t>
  </si>
  <si>
    <t>1000287708</t>
  </si>
  <si>
    <t>ARKYS ARK-211270 Žlab MERKUR 2     500/100 "GZ" - vzdálenost podpěr včetně příslušenství</t>
  </si>
  <si>
    <t>228623040</t>
  </si>
  <si>
    <t>6</t>
  </si>
  <si>
    <t>741910421</t>
  </si>
  <si>
    <t>Montáž žlabů bez stojiny a výložníků kovových s podpěrkami a příslušenstvím uzavření víkem</t>
  </si>
  <si>
    <t>-237073226</t>
  </si>
  <si>
    <t>https://podminky.urs.cz/item/CS_URS_2023_01/741910421</t>
  </si>
  <si>
    <t>3</t>
  </si>
  <si>
    <t>1746094</t>
  </si>
  <si>
    <t xml:space="preserve">KONCOVÝ KRYT PROFILU </t>
  </si>
  <si>
    <t>287747880</t>
  </si>
  <si>
    <t>7</t>
  </si>
  <si>
    <t>1000291424</t>
  </si>
  <si>
    <t>KOPOS NIXKZN 50X125 IX  ŽLAB KABELOVÝ NEDĚROVANÝ</t>
  </si>
  <si>
    <t>-15759338</t>
  </si>
  <si>
    <t>8</t>
  </si>
  <si>
    <t>1000291509</t>
  </si>
  <si>
    <t>KOPOS NIXV 125 IX  VÍKO KABELOVÉHO ŽLABU</t>
  </si>
  <si>
    <t>958844198</t>
  </si>
  <si>
    <t>9</t>
  </si>
  <si>
    <t>1000291532</t>
  </si>
  <si>
    <t>KOPOS NIXZ 125 IX  ZÁVĚS</t>
  </si>
  <si>
    <t>2112577970</t>
  </si>
  <si>
    <t>10</t>
  </si>
  <si>
    <t>1000291493</t>
  </si>
  <si>
    <t>KOPOS NIXS 50 IX  SPOJKA</t>
  </si>
  <si>
    <t>-34368545</t>
  </si>
  <si>
    <t>11</t>
  </si>
  <si>
    <t>1000112601</t>
  </si>
  <si>
    <t>KOPOS NIXSM 6X10 IX  ŠROUB+MATICE</t>
  </si>
  <si>
    <t>1425564514</t>
  </si>
  <si>
    <t>156</t>
  </si>
  <si>
    <t>742190004</t>
  </si>
  <si>
    <t>Ostatní práce pro trasy požárně těsnící materiál do prostupu</t>
  </si>
  <si>
    <t>992522787</t>
  </si>
  <si>
    <t>https://podminky.urs.cz/item/CS_URS_2022_02/742190004</t>
  </si>
  <si>
    <t>157</t>
  </si>
  <si>
    <t>11501</t>
  </si>
  <si>
    <t>Izolační deska ORSIL N, 50mm, 1200x600mm, tř. hořl. A1</t>
  </si>
  <si>
    <t>m2</t>
  </si>
  <si>
    <t>-1708339973</t>
  </si>
  <si>
    <t>742</t>
  </si>
  <si>
    <t>Elektroinstalace - slaboproud</t>
  </si>
  <si>
    <t>79</t>
  </si>
  <si>
    <t>742124001</t>
  </si>
  <si>
    <t>Montáž kabelů datových FTP, UTP, STP pro vnitřní rozvody do žlabu nebo lišty</t>
  </si>
  <si>
    <t>-1897506222</t>
  </si>
  <si>
    <t>https://podminky.urs.cz/item/CS_URS_2023_01/742124001</t>
  </si>
  <si>
    <t>80</t>
  </si>
  <si>
    <t>34121274</t>
  </si>
  <si>
    <t>kabel datový celkově stíněný Al fólií jádro Cu plné plášť PVC (F/UTP) kategorie 5e</t>
  </si>
  <si>
    <t>1856194333</t>
  </si>
  <si>
    <t>45*1,2 'Přepočtené koeficientem množství</t>
  </si>
  <si>
    <t>59</t>
  </si>
  <si>
    <t>742220201</t>
  </si>
  <si>
    <t>Montáž převodníku RS485/Ethernet se zdrojem, nastavení</t>
  </si>
  <si>
    <t>-1489805560</t>
  </si>
  <si>
    <t>https://podminky.urs.cz/item/CS_URS_2023_01/742220201</t>
  </si>
  <si>
    <t>60</t>
  </si>
  <si>
    <t>40466055</t>
  </si>
  <si>
    <t>rozhraní sběrnicové RS-485 do jiných systémů</t>
  </si>
  <si>
    <t>-1835238791</t>
  </si>
  <si>
    <t>Práce a dodávky M</t>
  </si>
  <si>
    <t>21-M</t>
  </si>
  <si>
    <t>Elektromontáže</t>
  </si>
  <si>
    <t>42</t>
  </si>
  <si>
    <t>210191536</t>
  </si>
  <si>
    <t xml:space="preserve">Demontáž skříní bez zapojení vodičů plastových do výklenku, typ </t>
  </si>
  <si>
    <t>-650863464</t>
  </si>
  <si>
    <t>https://podminky.urs.cz/item/CS_URS_2023_01/210191536</t>
  </si>
  <si>
    <t>43</t>
  </si>
  <si>
    <t>35711828</t>
  </si>
  <si>
    <t>skříň rozpojovací jistící do výklenku celoplastové provedení výzbroj 6x sada pojistkové spodky nožové velikosti 2 (SR602/NVW2)</t>
  </si>
  <si>
    <t>-913362750</t>
  </si>
  <si>
    <t>50</t>
  </si>
  <si>
    <t>-1545475236</t>
  </si>
  <si>
    <t>120</t>
  </si>
  <si>
    <t>210220020</t>
  </si>
  <si>
    <t>Montáž uzemňovacího vedení s upevněním, propojením a připojením pomocí svorek v zemi s izolací spojů vodičů FeZn páskou průřezu do 120 mm2 v městské zástavbě</t>
  </si>
  <si>
    <t>1501417961</t>
  </si>
  <si>
    <t>https://podminky.urs.cz/item/CS_URS_2023_01/210220020</t>
  </si>
  <si>
    <t>121</t>
  </si>
  <si>
    <t>1000299248</t>
  </si>
  <si>
    <t>FeZn pás 30x4 v.bal. 25kg, Zn, (0,95 kg = 1m)</t>
  </si>
  <si>
    <t>kg</t>
  </si>
  <si>
    <t>478722201</t>
  </si>
  <si>
    <t>167</t>
  </si>
  <si>
    <t>210280002</t>
  </si>
  <si>
    <t>Zkoušky a prohlídky bleskovodu, zkoušení, měření a vyhotovení revizní zprávy pro objem montážních prací přes 100 do 500 tisíc Kč</t>
  </si>
  <si>
    <t>-938806674</t>
  </si>
  <si>
    <t>https://podminky.urs.cz/item/CS_URS_2023_01/210280002</t>
  </si>
  <si>
    <t>22-M</t>
  </si>
  <si>
    <t>Montáže technologických zařízení pro dopravní stavby</t>
  </si>
  <si>
    <t>26</t>
  </si>
  <si>
    <t>228261145</t>
  </si>
  <si>
    <t>Demontáž příchytky kabelové z konstrukce 41 až 54</t>
  </si>
  <si>
    <t>-1441531821</t>
  </si>
  <si>
    <t>https://podminky.urs.cz/item/CS_URS_2023_01/228261145</t>
  </si>
  <si>
    <t>27</t>
  </si>
  <si>
    <t>1141795</t>
  </si>
  <si>
    <t>PRICHYTKA SONAP 52-58MM 2056 M 58 FT</t>
  </si>
  <si>
    <t>256</t>
  </si>
  <si>
    <t>-760751975</t>
  </si>
  <si>
    <t>46-M</t>
  </si>
  <si>
    <t>Zemní práce při extr.mont.pracích</t>
  </si>
  <si>
    <t>122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</si>
  <si>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</si>
  <si>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</si>
  <si>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84169313</t>
  </si>
  <si>
    <t>https://podminky.urs.cz/item/CS_URS_2023_01/460161172</t>
  </si>
  <si>
    <t>123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</si>
  <si>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</si>
  <si>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</si>
  <si>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-1759276010</t>
  </si>
  <si>
    <t>https://podminky.urs.cz/item/CS_URS_2023_01/460431182</t>
  </si>
  <si>
    <t>102</t>
  </si>
  <si>
    <t>468081324</t>
  </si>
  <si>
    <t>Vybourání otvorů ve zdivu cihelném plochy přes 0,0225 do 0,09 m2 a tloušťky přes 45 do 60 cm</t>
  </si>
  <si>
    <t>-543775246</t>
  </si>
  <si>
    <t>https://podminky.urs.cz/item/CS_URS_2023_01/468081324</t>
  </si>
  <si>
    <t>101</t>
  </si>
  <si>
    <t>468081425</t>
  </si>
  <si>
    <t>Vybourání otvorů ve zdivu betonovém plochy přes 0,0225 do 0,09 m2 a tloušťky přes 60 do 75 cm</t>
  </si>
  <si>
    <t>1419293229</t>
  </si>
  <si>
    <t>https://podminky.urs.cz/item/CS_URS_2023_01/468081425</t>
  </si>
  <si>
    <t>HZS</t>
  </si>
  <si>
    <t>Hodinové zúčtovací sazby</t>
  </si>
  <si>
    <t>110</t>
  </si>
  <si>
    <t>HZS1291</t>
  </si>
  <si>
    <t>Úklid pracoviště</t>
  </si>
  <si>
    <t>hod</t>
  </si>
  <si>
    <t>CS ÚRS 2018 01</t>
  </si>
  <si>
    <t>512</t>
  </si>
  <si>
    <t>-1330357873</t>
  </si>
  <si>
    <t>111</t>
  </si>
  <si>
    <t>HZS2221xx</t>
  </si>
  <si>
    <t>Spolupráce s revizním technikem</t>
  </si>
  <si>
    <t>1135292590</t>
  </si>
  <si>
    <t>112</t>
  </si>
  <si>
    <t>HZS2222</t>
  </si>
  <si>
    <t>Práce neobsažené v ceníku C21M - elektromontáže, vyhledávací práce, opětné montáže</t>
  </si>
  <si>
    <t>158705791</t>
  </si>
  <si>
    <t>VRN</t>
  </si>
  <si>
    <t>Vedlejší rozpočtové náklady</t>
  </si>
  <si>
    <t>VRN1</t>
  </si>
  <si>
    <t>Průzkumné, geodetické a projektové práce</t>
  </si>
  <si>
    <t>113</t>
  </si>
  <si>
    <t>013002000</t>
  </si>
  <si>
    <t>Projektové práce SKUTEČNÝ STAV</t>
  </si>
  <si>
    <t>1024</t>
  </si>
  <si>
    <t>868429932</t>
  </si>
  <si>
    <t>VRN4</t>
  </si>
  <si>
    <t>Inženýrská činnost</t>
  </si>
  <si>
    <t>115</t>
  </si>
  <si>
    <t>045002000</t>
  </si>
  <si>
    <t>Nastavení střídačů a zprovoznění sems portálu</t>
  </si>
  <si>
    <t>CS ÚRS 2019 01</t>
  </si>
  <si>
    <t>76021719</t>
  </si>
  <si>
    <t>VRN6</t>
  </si>
  <si>
    <t>Územní vlivy</t>
  </si>
  <si>
    <t>116</t>
  </si>
  <si>
    <t>065002000</t>
  </si>
  <si>
    <t>Mimostaveništní doprava materiálů</t>
  </si>
  <si>
    <t>-1497856335</t>
  </si>
  <si>
    <t>VRN8</t>
  </si>
  <si>
    <t>Přesun stavebních kapacit</t>
  </si>
  <si>
    <t>117</t>
  </si>
  <si>
    <t>081002000</t>
  </si>
  <si>
    <t>Doprava zaměstnanců</t>
  </si>
  <si>
    <t>851381212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</si>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</sst>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741122211" TargetMode="External"/><Relationship Id="rId18" Type="http://schemas.openxmlformats.org/officeDocument/2006/relationships/hyperlink" Target="https://podminky.urs.cz/item/CS_URS_2023_01/741124703" TargetMode="External"/><Relationship Id="rId26" Type="http://schemas.openxmlformats.org/officeDocument/2006/relationships/hyperlink" Target="https://podminky.urs.cz/item/CS_URS_2023_01/741132421" TargetMode="External"/><Relationship Id="rId39" Type="http://schemas.openxmlformats.org/officeDocument/2006/relationships/hyperlink" Target="https://podminky.urs.cz/item/CS_URS_2023_01/741331081" TargetMode="External"/><Relationship Id="rId21" Type="http://schemas.openxmlformats.org/officeDocument/2006/relationships/hyperlink" Target="https://podminky.urs.cz/item/CS_URS_2023_01/741130003" TargetMode="External"/><Relationship Id="rId34" Type="http://schemas.openxmlformats.org/officeDocument/2006/relationships/hyperlink" Target="https://podminky.urs.cz/item/CS_URS_2023_01/741313082" TargetMode="External"/><Relationship Id="rId42" Type="http://schemas.openxmlformats.org/officeDocument/2006/relationships/hyperlink" Target="https://podminky.urs.cz/item/CS_URS_2022_02/741410072" TargetMode="External"/><Relationship Id="rId47" Type="http://schemas.openxmlformats.org/officeDocument/2006/relationships/hyperlink" Target="https://podminky.urs.cz/item/CS_URS_2023_01/741761051" TargetMode="External"/><Relationship Id="rId50" Type="http://schemas.openxmlformats.org/officeDocument/2006/relationships/hyperlink" Target="https://podminky.urs.cz/item/CS_URS_2023_01/741910301" TargetMode="External"/><Relationship Id="rId55" Type="http://schemas.openxmlformats.org/officeDocument/2006/relationships/hyperlink" Target="https://podminky.urs.cz/item/CS_URS_2023_01/742124001" TargetMode="External"/><Relationship Id="rId63" Type="http://schemas.openxmlformats.org/officeDocument/2006/relationships/hyperlink" Target="https://podminky.urs.cz/item/CS_URS_2023_01/460431182" TargetMode="External"/><Relationship Id="rId7" Type="http://schemas.openxmlformats.org/officeDocument/2006/relationships/hyperlink" Target="https://podminky.urs.cz/item/CS_URS_2022_02/741112023" TargetMode="External"/><Relationship Id="rId2" Type="http://schemas.openxmlformats.org/officeDocument/2006/relationships/hyperlink" Target="https://podminky.urs.cz/item/CS_URS_2022_02/997013501" TargetMode="External"/><Relationship Id="rId16" Type="http://schemas.openxmlformats.org/officeDocument/2006/relationships/hyperlink" Target="https://podminky.urs.cz/item/CS_URS_2023_01/741123235" TargetMode="External"/><Relationship Id="rId20" Type="http://schemas.openxmlformats.org/officeDocument/2006/relationships/hyperlink" Target="https://podminky.urs.cz/item/CS_URS_2023_01/741130001" TargetMode="External"/><Relationship Id="rId29" Type="http://schemas.openxmlformats.org/officeDocument/2006/relationships/hyperlink" Target="https://podminky.urs.cz/item/CS_URS_2023_01/741132425" TargetMode="External"/><Relationship Id="rId41" Type="http://schemas.openxmlformats.org/officeDocument/2006/relationships/hyperlink" Target="https://podminky.urs.cz/item/CS_URS_2021_01/741371102" TargetMode="External"/><Relationship Id="rId54" Type="http://schemas.openxmlformats.org/officeDocument/2006/relationships/hyperlink" Target="https://podminky.urs.cz/item/CS_URS_2022_02/742190004" TargetMode="External"/><Relationship Id="rId62" Type="http://schemas.openxmlformats.org/officeDocument/2006/relationships/hyperlink" Target="https://podminky.urs.cz/item/CS_URS_2023_01/460161172" TargetMode="External"/><Relationship Id="rId1" Type="http://schemas.openxmlformats.org/officeDocument/2006/relationships/hyperlink" Target="https://podminky.urs.cz/item/CS_URS_2022_02/997013217" TargetMode="External"/><Relationship Id="rId6" Type="http://schemas.openxmlformats.org/officeDocument/2006/relationships/hyperlink" Target="https://podminky.urs.cz/item/CS_URS_2023_01/741110502" TargetMode="External"/><Relationship Id="rId11" Type="http://schemas.openxmlformats.org/officeDocument/2006/relationships/hyperlink" Target="https://podminky.urs.cz/item/CS_URS_2023_01/741120325" TargetMode="External"/><Relationship Id="rId24" Type="http://schemas.openxmlformats.org/officeDocument/2006/relationships/hyperlink" Target="https://podminky.urs.cz/item/CS_URS_2023_01/741132414" TargetMode="External"/><Relationship Id="rId32" Type="http://schemas.openxmlformats.org/officeDocument/2006/relationships/hyperlink" Target="https://podminky.urs.cz/item/CS_URS_2023_01/741210202" TargetMode="External"/><Relationship Id="rId37" Type="http://schemas.openxmlformats.org/officeDocument/2006/relationships/hyperlink" Target="https://podminky.urs.cz/item/CS_URS_2023_01/741320165" TargetMode="External"/><Relationship Id="rId40" Type="http://schemas.openxmlformats.org/officeDocument/2006/relationships/hyperlink" Target="https://podminky.urs.cz/item/CS_URS_2023_01/741350201" TargetMode="External"/><Relationship Id="rId45" Type="http://schemas.openxmlformats.org/officeDocument/2006/relationships/hyperlink" Target="https://podminky.urs.cz/item/CS_URS_2023_01/741730022" TargetMode="External"/><Relationship Id="rId53" Type="http://schemas.openxmlformats.org/officeDocument/2006/relationships/hyperlink" Target="https://podminky.urs.cz/item/CS_URS_2023_01/741910421" TargetMode="External"/><Relationship Id="rId58" Type="http://schemas.openxmlformats.org/officeDocument/2006/relationships/hyperlink" Target="https://podminky.urs.cz/item/CS_URS_2023_01/210191536" TargetMode="External"/><Relationship Id="rId66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741110501" TargetMode="External"/><Relationship Id="rId15" Type="http://schemas.openxmlformats.org/officeDocument/2006/relationships/hyperlink" Target="https://podminky.urs.cz/item/CS_URS_2023_01/741122238" TargetMode="External"/><Relationship Id="rId23" Type="http://schemas.openxmlformats.org/officeDocument/2006/relationships/hyperlink" Target="https://podminky.urs.cz/item/CS_URS_2023_01/741130420" TargetMode="External"/><Relationship Id="rId28" Type="http://schemas.openxmlformats.org/officeDocument/2006/relationships/hyperlink" Target="https://podminky.urs.cz/item/CS_URS_2023_01/741132423" TargetMode="External"/><Relationship Id="rId36" Type="http://schemas.openxmlformats.org/officeDocument/2006/relationships/hyperlink" Target="https://podminky.urs.cz/item/CS_URS_2023_01/741320105" TargetMode="External"/><Relationship Id="rId49" Type="http://schemas.openxmlformats.org/officeDocument/2006/relationships/hyperlink" Target="https://podminky.urs.cz/item/CS_URS_2023_01/741810003" TargetMode="External"/><Relationship Id="rId57" Type="http://schemas.openxmlformats.org/officeDocument/2006/relationships/hyperlink" Target="https://podminky.urs.cz/item/CS_URS_2023_01/210191536" TargetMode="External"/><Relationship Id="rId61" Type="http://schemas.openxmlformats.org/officeDocument/2006/relationships/hyperlink" Target="https://podminky.urs.cz/item/CS_URS_2023_01/228261145" TargetMode="External"/><Relationship Id="rId10" Type="http://schemas.openxmlformats.org/officeDocument/2006/relationships/hyperlink" Target="https://podminky.urs.cz/item/CS_URS_2023_01/741120225" TargetMode="External"/><Relationship Id="rId19" Type="http://schemas.openxmlformats.org/officeDocument/2006/relationships/hyperlink" Target="https://podminky.urs.cz/item/CS_URS_2023_01/741124731" TargetMode="External"/><Relationship Id="rId31" Type="http://schemas.openxmlformats.org/officeDocument/2006/relationships/hyperlink" Target="https://podminky.urs.cz/item/CS_URS_2023_01/741210102" TargetMode="External"/><Relationship Id="rId44" Type="http://schemas.openxmlformats.org/officeDocument/2006/relationships/hyperlink" Target="https://podminky.urs.cz/item/CS_URS_2023_01/741721201" TargetMode="External"/><Relationship Id="rId52" Type="http://schemas.openxmlformats.org/officeDocument/2006/relationships/hyperlink" Target="https://podminky.urs.cz/item/CS_URS_2023_01/741910415" TargetMode="External"/><Relationship Id="rId60" Type="http://schemas.openxmlformats.org/officeDocument/2006/relationships/hyperlink" Target="https://podminky.urs.cz/item/CS_URS_2023_01/210280002" TargetMode="External"/><Relationship Id="rId65" Type="http://schemas.openxmlformats.org/officeDocument/2006/relationships/hyperlink" Target="https://podminky.urs.cz/item/CS_URS_2023_01/468081425" TargetMode="External"/><Relationship Id="rId4" Type="http://schemas.openxmlformats.org/officeDocument/2006/relationships/hyperlink" Target="https://podminky.urs.cz/item/CS_URS_2022_02/741110043" TargetMode="External"/><Relationship Id="rId9" Type="http://schemas.openxmlformats.org/officeDocument/2006/relationships/hyperlink" Target="https://podminky.urs.cz/item/CS_URS_2023_01/741120107" TargetMode="External"/><Relationship Id="rId14" Type="http://schemas.openxmlformats.org/officeDocument/2006/relationships/hyperlink" Target="https://podminky.urs.cz/item/CS_URS_2023_01/741122231" TargetMode="External"/><Relationship Id="rId22" Type="http://schemas.openxmlformats.org/officeDocument/2006/relationships/hyperlink" Target="https://podminky.urs.cz/item/CS_URS_2023_01/741130004" TargetMode="External"/><Relationship Id="rId27" Type="http://schemas.openxmlformats.org/officeDocument/2006/relationships/hyperlink" Target="https://podminky.urs.cz/item/CS_URS_2023_01/741132423" TargetMode="External"/><Relationship Id="rId30" Type="http://schemas.openxmlformats.org/officeDocument/2006/relationships/hyperlink" Target="https://podminky.urs.cz/item/CS_URS_2023_01/741210101" TargetMode="External"/><Relationship Id="rId35" Type="http://schemas.openxmlformats.org/officeDocument/2006/relationships/hyperlink" Target="https://podminky.urs.cz/item/CS_URS_2023_01/741320042" TargetMode="External"/><Relationship Id="rId43" Type="http://schemas.openxmlformats.org/officeDocument/2006/relationships/hyperlink" Target="https://podminky.urs.cz/item/CS_URS_2023_01/741711001" TargetMode="External"/><Relationship Id="rId48" Type="http://schemas.openxmlformats.org/officeDocument/2006/relationships/hyperlink" Target="https://podminky.urs.cz/item/CS_URS_2023_01/741791011" TargetMode="External"/><Relationship Id="rId56" Type="http://schemas.openxmlformats.org/officeDocument/2006/relationships/hyperlink" Target="https://podminky.urs.cz/item/CS_URS_2023_01/742220201" TargetMode="External"/><Relationship Id="rId64" Type="http://schemas.openxmlformats.org/officeDocument/2006/relationships/hyperlink" Target="https://podminky.urs.cz/item/CS_URS_2023_01/468081324" TargetMode="External"/><Relationship Id="rId8" Type="http://schemas.openxmlformats.org/officeDocument/2006/relationships/hyperlink" Target="https://podminky.urs.cz/item/CS_URS_2022_02/741112111" TargetMode="External"/><Relationship Id="rId51" Type="http://schemas.openxmlformats.org/officeDocument/2006/relationships/hyperlink" Target="https://podminky.urs.cz/item/CS_URS_2023_01/741910413" TargetMode="External"/><Relationship Id="rId3" Type="http://schemas.openxmlformats.org/officeDocument/2006/relationships/hyperlink" Target="https://podminky.urs.cz/item/CS_URS_2022_02/997013631" TargetMode="External"/><Relationship Id="rId12" Type="http://schemas.openxmlformats.org/officeDocument/2006/relationships/hyperlink" Target="https://podminky.urs.cz/item/CS_URS_2023_01/741122041" TargetMode="External"/><Relationship Id="rId17" Type="http://schemas.openxmlformats.org/officeDocument/2006/relationships/hyperlink" Target="https://podminky.urs.cz/item/CS_URS_2023_01/741124703" TargetMode="External"/><Relationship Id="rId25" Type="http://schemas.openxmlformats.org/officeDocument/2006/relationships/hyperlink" Target="https://podminky.urs.cz/item/CS_URS_2023_01/741132418" TargetMode="External"/><Relationship Id="rId33" Type="http://schemas.openxmlformats.org/officeDocument/2006/relationships/hyperlink" Target="https://podminky.urs.cz/item/CS_URS_2023_01/741313082" TargetMode="External"/><Relationship Id="rId38" Type="http://schemas.openxmlformats.org/officeDocument/2006/relationships/hyperlink" Target="https://podminky.urs.cz/item/CS_URS_2023_01/741322061" TargetMode="External"/><Relationship Id="rId46" Type="http://schemas.openxmlformats.org/officeDocument/2006/relationships/hyperlink" Target="https://podminky.urs.cz/item/CS_URS_2023_01/741761002" TargetMode="External"/><Relationship Id="rId59" Type="http://schemas.openxmlformats.org/officeDocument/2006/relationships/hyperlink" Target="https://podminky.urs.cz/item/CS_URS_2023_01/2102200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1"/>
      <c r="AQ5" s="21"/>
      <c r="AR5" s="19"/>
      <c r="BE5" s="321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1"/>
      <c r="AQ6" s="21"/>
      <c r="AR6" s="19"/>
      <c r="BE6" s="322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22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/>
      <c r="AO8" s="21"/>
      <c r="AP8" s="21"/>
      <c r="AQ8" s="21"/>
      <c r="AR8" s="19"/>
      <c r="BE8" s="32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2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2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2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2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22"/>
      <c r="BS13" s="16" t="s">
        <v>6</v>
      </c>
    </row>
    <row r="14" spans="1:74" ht="12.75">
      <c r="B14" s="20"/>
      <c r="C14" s="21"/>
      <c r="D14" s="21"/>
      <c r="E14" s="327" t="s">
        <v>29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2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2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2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22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2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2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22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2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2"/>
    </row>
    <row r="23" spans="1:71" s="1" customFormat="1" ht="47.25" customHeight="1">
      <c r="B23" s="20"/>
      <c r="C23" s="21"/>
      <c r="D23" s="21"/>
      <c r="E23" s="329" t="s">
        <v>36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1"/>
      <c r="AP23" s="21"/>
      <c r="AQ23" s="21"/>
      <c r="AR23" s="19"/>
      <c r="BE23" s="32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2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0">
        <f>ROUND(AG54,2)</f>
        <v>0</v>
      </c>
      <c r="AL26" s="331"/>
      <c r="AM26" s="331"/>
      <c r="AN26" s="331"/>
      <c r="AO26" s="331"/>
      <c r="AP26" s="35"/>
      <c r="AQ26" s="35"/>
      <c r="AR26" s="38"/>
      <c r="BE26" s="32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2" t="s">
        <v>38</v>
      </c>
      <c r="M28" s="332"/>
      <c r="N28" s="332"/>
      <c r="O28" s="332"/>
      <c r="P28" s="332"/>
      <c r="Q28" s="35"/>
      <c r="R28" s="35"/>
      <c r="S28" s="35"/>
      <c r="T28" s="35"/>
      <c r="U28" s="35"/>
      <c r="V28" s="35"/>
      <c r="W28" s="332" t="s">
        <v>39</v>
      </c>
      <c r="X28" s="332"/>
      <c r="Y28" s="332"/>
      <c r="Z28" s="332"/>
      <c r="AA28" s="332"/>
      <c r="AB28" s="332"/>
      <c r="AC28" s="332"/>
      <c r="AD28" s="332"/>
      <c r="AE28" s="332"/>
      <c r="AF28" s="35"/>
      <c r="AG28" s="35"/>
      <c r="AH28" s="35"/>
      <c r="AI28" s="35"/>
      <c r="AJ28" s="35"/>
      <c r="AK28" s="332" t="s">
        <v>40</v>
      </c>
      <c r="AL28" s="332"/>
      <c r="AM28" s="332"/>
      <c r="AN28" s="332"/>
      <c r="AO28" s="332"/>
      <c r="AP28" s="35"/>
      <c r="AQ28" s="35"/>
      <c r="AR28" s="38"/>
      <c r="BE28" s="322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16">
        <v>0.21</v>
      </c>
      <c r="M29" s="315"/>
      <c r="N29" s="315"/>
      <c r="O29" s="315"/>
      <c r="P29" s="315"/>
      <c r="Q29" s="40"/>
      <c r="R29" s="40"/>
      <c r="S29" s="40"/>
      <c r="T29" s="40"/>
      <c r="U29" s="40"/>
      <c r="V29" s="40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0"/>
      <c r="AG29" s="40"/>
      <c r="AH29" s="40"/>
      <c r="AI29" s="40"/>
      <c r="AJ29" s="40"/>
      <c r="AK29" s="314">
        <f>ROUND(AV54, 2)</f>
        <v>0</v>
      </c>
      <c r="AL29" s="315"/>
      <c r="AM29" s="315"/>
      <c r="AN29" s="315"/>
      <c r="AO29" s="315"/>
      <c r="AP29" s="40"/>
      <c r="AQ29" s="40"/>
      <c r="AR29" s="41"/>
      <c r="BE29" s="323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16">
        <v>0.15</v>
      </c>
      <c r="M30" s="315"/>
      <c r="N30" s="315"/>
      <c r="O30" s="315"/>
      <c r="P30" s="315"/>
      <c r="Q30" s="40"/>
      <c r="R30" s="40"/>
      <c r="S30" s="40"/>
      <c r="T30" s="40"/>
      <c r="U30" s="40"/>
      <c r="V30" s="40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0"/>
      <c r="AG30" s="40"/>
      <c r="AH30" s="40"/>
      <c r="AI30" s="40"/>
      <c r="AJ30" s="40"/>
      <c r="AK30" s="314">
        <f>ROUND(AW54, 2)</f>
        <v>0</v>
      </c>
      <c r="AL30" s="315"/>
      <c r="AM30" s="315"/>
      <c r="AN30" s="315"/>
      <c r="AO30" s="315"/>
      <c r="AP30" s="40"/>
      <c r="AQ30" s="40"/>
      <c r="AR30" s="41"/>
      <c r="BE30" s="323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16">
        <v>0.21</v>
      </c>
      <c r="M31" s="315"/>
      <c r="N31" s="315"/>
      <c r="O31" s="315"/>
      <c r="P31" s="315"/>
      <c r="Q31" s="40"/>
      <c r="R31" s="40"/>
      <c r="S31" s="40"/>
      <c r="T31" s="40"/>
      <c r="U31" s="40"/>
      <c r="V31" s="40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0"/>
      <c r="AG31" s="40"/>
      <c r="AH31" s="40"/>
      <c r="AI31" s="40"/>
      <c r="AJ31" s="40"/>
      <c r="AK31" s="314">
        <v>0</v>
      </c>
      <c r="AL31" s="315"/>
      <c r="AM31" s="315"/>
      <c r="AN31" s="315"/>
      <c r="AO31" s="315"/>
      <c r="AP31" s="40"/>
      <c r="AQ31" s="40"/>
      <c r="AR31" s="41"/>
      <c r="BE31" s="323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16">
        <v>0.15</v>
      </c>
      <c r="M32" s="315"/>
      <c r="N32" s="315"/>
      <c r="O32" s="315"/>
      <c r="P32" s="315"/>
      <c r="Q32" s="40"/>
      <c r="R32" s="40"/>
      <c r="S32" s="40"/>
      <c r="T32" s="40"/>
      <c r="U32" s="40"/>
      <c r="V32" s="40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0"/>
      <c r="AG32" s="40"/>
      <c r="AH32" s="40"/>
      <c r="AI32" s="40"/>
      <c r="AJ32" s="40"/>
      <c r="AK32" s="314">
        <v>0</v>
      </c>
      <c r="AL32" s="315"/>
      <c r="AM32" s="315"/>
      <c r="AN32" s="315"/>
      <c r="AO32" s="315"/>
      <c r="AP32" s="40"/>
      <c r="AQ32" s="40"/>
      <c r="AR32" s="41"/>
      <c r="BE32" s="323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16">
        <v>0</v>
      </c>
      <c r="M33" s="315"/>
      <c r="N33" s="315"/>
      <c r="O33" s="315"/>
      <c r="P33" s="315"/>
      <c r="Q33" s="40"/>
      <c r="R33" s="40"/>
      <c r="S33" s="40"/>
      <c r="T33" s="40"/>
      <c r="U33" s="40"/>
      <c r="V33" s="40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0"/>
      <c r="AG33" s="40"/>
      <c r="AH33" s="40"/>
      <c r="AI33" s="40"/>
      <c r="AJ33" s="40"/>
      <c r="AK33" s="314">
        <v>0</v>
      </c>
      <c r="AL33" s="315"/>
      <c r="AM33" s="315"/>
      <c r="AN33" s="315"/>
      <c r="AO33" s="315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17" t="s">
        <v>49</v>
      </c>
      <c r="Y35" s="318"/>
      <c r="Z35" s="318"/>
      <c r="AA35" s="318"/>
      <c r="AB35" s="318"/>
      <c r="AC35" s="44"/>
      <c r="AD35" s="44"/>
      <c r="AE35" s="44"/>
      <c r="AF35" s="44"/>
      <c r="AG35" s="44"/>
      <c r="AH35" s="44"/>
      <c r="AI35" s="44"/>
      <c r="AJ35" s="44"/>
      <c r="AK35" s="319">
        <f>SUM(AK26:AK33)</f>
        <v>0</v>
      </c>
      <c r="AL35" s="318"/>
      <c r="AM35" s="318"/>
      <c r="AN35" s="318"/>
      <c r="AO35" s="32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209823H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3" t="str">
        <f>K6</f>
        <v>Fotovoltaická výrobna o výkonu 198 kWp, v k.ú. Kunín (677281) na p.č. 1607/11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Nový Jičín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5" t="str">
        <f>IF(AN8= "","",AN8)</f>
        <v/>
      </c>
      <c r="AN47" s="30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25.7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6" t="str">
        <f>IF(E17="","",E17)</f>
        <v>Ing. Jiří Horák  - ELPROJEKT</v>
      </c>
      <c r="AN49" s="307"/>
      <c r="AO49" s="307"/>
      <c r="AP49" s="307"/>
      <c r="AQ49" s="35"/>
      <c r="AR49" s="38"/>
      <c r="AS49" s="308" t="s">
        <v>51</v>
      </c>
      <c r="AT49" s="30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2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306" t="str">
        <f>IF(E20="","",E20)</f>
        <v>Ing. Jiří Horák</v>
      </c>
      <c r="AN50" s="307"/>
      <c r="AO50" s="307"/>
      <c r="AP50" s="307"/>
      <c r="AQ50" s="35"/>
      <c r="AR50" s="38"/>
      <c r="AS50" s="310"/>
      <c r="AT50" s="31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2"/>
      <c r="AT51" s="31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294" t="s">
        <v>52</v>
      </c>
      <c r="D52" s="295"/>
      <c r="E52" s="295"/>
      <c r="F52" s="295"/>
      <c r="G52" s="295"/>
      <c r="H52" s="65"/>
      <c r="I52" s="296" t="s">
        <v>53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7" t="s">
        <v>54</v>
      </c>
      <c r="AH52" s="295"/>
      <c r="AI52" s="295"/>
      <c r="AJ52" s="295"/>
      <c r="AK52" s="295"/>
      <c r="AL52" s="295"/>
      <c r="AM52" s="295"/>
      <c r="AN52" s="296" t="s">
        <v>55</v>
      </c>
      <c r="AO52" s="295"/>
      <c r="AP52" s="295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1">
        <f>ROUND(AG55,2)</f>
        <v>0</v>
      </c>
      <c r="AH54" s="301"/>
      <c r="AI54" s="301"/>
      <c r="AJ54" s="301"/>
      <c r="AK54" s="301"/>
      <c r="AL54" s="301"/>
      <c r="AM54" s="301"/>
      <c r="AN54" s="302">
        <f>SUM(AG54,AT54)</f>
        <v>0</v>
      </c>
      <c r="AO54" s="302"/>
      <c r="AP54" s="302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70</v>
      </c>
      <c r="BT54" s="83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0" s="7" customFormat="1" ht="37.5" customHeight="1">
      <c r="A55" s="84" t="s">
        <v>74</v>
      </c>
      <c r="B55" s="85"/>
      <c r="C55" s="86"/>
      <c r="D55" s="300" t="s">
        <v>14</v>
      </c>
      <c r="E55" s="300"/>
      <c r="F55" s="300"/>
      <c r="G55" s="300"/>
      <c r="H55" s="300"/>
      <c r="I55" s="87"/>
      <c r="J55" s="300" t="s">
        <v>17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298">
        <f>'209823H - Fotovoltaická v...'!J28</f>
        <v>0</v>
      </c>
      <c r="AH55" s="299"/>
      <c r="AI55" s="299"/>
      <c r="AJ55" s="299"/>
      <c r="AK55" s="299"/>
      <c r="AL55" s="299"/>
      <c r="AM55" s="299"/>
      <c r="AN55" s="298">
        <f>SUM(AG55,AT55)</f>
        <v>0</v>
      </c>
      <c r="AO55" s="299"/>
      <c r="AP55" s="299"/>
      <c r="AQ55" s="88" t="s">
        <v>75</v>
      </c>
      <c r="AR55" s="89"/>
      <c r="AS55" s="90">
        <v>0</v>
      </c>
      <c r="AT55" s="91">
        <f>ROUND(SUM(AV55:AW55),2)</f>
        <v>0</v>
      </c>
      <c r="AU55" s="92">
        <f>'209823H - Fotovoltaická v...'!P88</f>
        <v>0</v>
      </c>
      <c r="AV55" s="91">
        <f>'209823H - Fotovoltaická v...'!J31</f>
        <v>0</v>
      </c>
      <c r="AW55" s="91">
        <f>'209823H - Fotovoltaická v...'!J32</f>
        <v>0</v>
      </c>
      <c r="AX55" s="91">
        <f>'209823H - Fotovoltaická v...'!J33</f>
        <v>0</v>
      </c>
      <c r="AY55" s="91">
        <f>'209823H - Fotovoltaická v...'!J34</f>
        <v>0</v>
      </c>
      <c r="AZ55" s="91">
        <f>'209823H - Fotovoltaická v...'!F31</f>
        <v>0</v>
      </c>
      <c r="BA55" s="91">
        <f>'209823H - Fotovoltaická v...'!F32</f>
        <v>0</v>
      </c>
      <c r="BB55" s="91">
        <f>'209823H - Fotovoltaická v...'!F33</f>
        <v>0</v>
      </c>
      <c r="BC55" s="91">
        <f>'209823H - Fotovoltaická v...'!F34</f>
        <v>0</v>
      </c>
      <c r="BD55" s="93">
        <f>'209823H - Fotovoltaická v...'!F35</f>
        <v>0</v>
      </c>
      <c r="BT55" s="94" t="s">
        <v>76</v>
      </c>
      <c r="BU55" s="94" t="s">
        <v>77</v>
      </c>
      <c r="BV55" s="94" t="s">
        <v>72</v>
      </c>
      <c r="BW55" s="94" t="s">
        <v>5</v>
      </c>
      <c r="BX55" s="94" t="s">
        <v>73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vJmKtDJOgSIA0YkIWvJgYIf29LyPHr4jA/c24ATpLhW4CCBnR+nnJmRONxDBKRm5YAmQ5hDES22p04cA66ca0Q==" saltValue="FHM4Mk8k9bMkScd3HscsgGKtEumhwG6nnspsw3NekylkZlTZHYXZfp3Ixp226HkXl18sakx5GGGNwq8bSypn4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9823H - Fotovoltaická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3"/>
  <sheetViews>
    <sheetView showGridLines="0" workbookViewId="0">
      <selection activeCell="F245" sqref="F2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78</v>
      </c>
    </row>
    <row r="4" spans="1:46" s="1" customFormat="1" ht="24.95" customHeight="1">
      <c r="B4" s="19"/>
      <c r="D4" s="97" t="s">
        <v>79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333" t="s">
        <v>17</v>
      </c>
      <c r="F7" s="334"/>
      <c r="G7" s="334"/>
      <c r="H7" s="334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>
        <f>'Rekapitulace stavby'!AN8</f>
        <v>0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35" t="str">
        <f>'Rekapitulace stavby'!E14</f>
        <v>Vyplň údaj</v>
      </c>
      <c r="F16" s="336"/>
      <c r="G16" s="336"/>
      <c r="H16" s="336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">
        <v>19</v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">
        <v>31</v>
      </c>
      <c r="F19" s="33"/>
      <c r="G19" s="33"/>
      <c r="H19" s="33"/>
      <c r="I19" s="99" t="s">
        <v>27</v>
      </c>
      <c r="J19" s="101" t="s">
        <v>19</v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33</v>
      </c>
      <c r="E21" s="33"/>
      <c r="F21" s="33"/>
      <c r="G21" s="33"/>
      <c r="H21" s="33"/>
      <c r="I21" s="99" t="s">
        <v>25</v>
      </c>
      <c r="J21" s="101" t="s">
        <v>19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34</v>
      </c>
      <c r="F22" s="33"/>
      <c r="G22" s="33"/>
      <c r="H22" s="33"/>
      <c r="I22" s="99" t="s">
        <v>27</v>
      </c>
      <c r="J22" s="101" t="s">
        <v>19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35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103"/>
      <c r="B25" s="104"/>
      <c r="C25" s="103"/>
      <c r="D25" s="103"/>
      <c r="E25" s="337" t="s">
        <v>36</v>
      </c>
      <c r="F25" s="337"/>
      <c r="G25" s="337"/>
      <c r="H25" s="337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37</v>
      </c>
      <c r="E28" s="33"/>
      <c r="F28" s="33"/>
      <c r="G28" s="33"/>
      <c r="H28" s="33"/>
      <c r="I28" s="33"/>
      <c r="J28" s="108">
        <f>ROUND(J88,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39</v>
      </c>
      <c r="G30" s="33"/>
      <c r="H30" s="33"/>
      <c r="I30" s="109" t="s">
        <v>38</v>
      </c>
      <c r="J30" s="109" t="s">
        <v>40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41</v>
      </c>
      <c r="E31" s="99" t="s">
        <v>42</v>
      </c>
      <c r="F31" s="111">
        <f>ROUND((SUM(BE88:BE342)),  2)</f>
        <v>0</v>
      </c>
      <c r="G31" s="33"/>
      <c r="H31" s="33"/>
      <c r="I31" s="112">
        <v>0.21</v>
      </c>
      <c r="J31" s="111">
        <f>ROUND(((SUM(BE88:BE342))*I31),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43</v>
      </c>
      <c r="F32" s="111">
        <f>ROUND((SUM(BF88:BF342)),  2)</f>
        <v>0</v>
      </c>
      <c r="G32" s="33"/>
      <c r="H32" s="33"/>
      <c r="I32" s="112">
        <v>0.15</v>
      </c>
      <c r="J32" s="111">
        <f>ROUND(((SUM(BF88:BF342))*I32),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44</v>
      </c>
      <c r="F33" s="111">
        <f>ROUND((SUM(BG88:BG342)),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45</v>
      </c>
      <c r="F34" s="111">
        <f>ROUND((SUM(BH88:BH342)),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46</v>
      </c>
      <c r="F35" s="111">
        <f>ROUND((SUM(BI88:BI342)),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47</v>
      </c>
      <c r="E37" s="115"/>
      <c r="F37" s="115"/>
      <c r="G37" s="116" t="s">
        <v>48</v>
      </c>
      <c r="H37" s="117" t="s">
        <v>49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80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6.5" customHeight="1">
      <c r="A46" s="33"/>
      <c r="B46" s="34"/>
      <c r="C46" s="35"/>
      <c r="D46" s="35"/>
      <c r="E46" s="303" t="str">
        <f>E7</f>
        <v>Fotovoltaická výrobna o výkonu 198 kWp, v k.ú. Kunín (677281) na p.č. 1607/11</v>
      </c>
      <c r="F46" s="338"/>
      <c r="G46" s="338"/>
      <c r="H46" s="338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Nový Jičín</v>
      </c>
      <c r="G48" s="35"/>
      <c r="H48" s="35"/>
      <c r="I48" s="28" t="s">
        <v>23</v>
      </c>
      <c r="J48" s="58">
        <f>IF(J10="","",J10)</f>
        <v>0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5.7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>Ing. Jiří Horák  - ELPROJEKT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2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33</v>
      </c>
      <c r="J51" s="31" t="str">
        <f>E22</f>
        <v>Ing. Jiří Horák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81</v>
      </c>
      <c r="D53" s="125"/>
      <c r="E53" s="125"/>
      <c r="F53" s="125"/>
      <c r="G53" s="125"/>
      <c r="H53" s="125"/>
      <c r="I53" s="125"/>
      <c r="J53" s="126" t="s">
        <v>82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69</v>
      </c>
      <c r="D55" s="35"/>
      <c r="E55" s="35"/>
      <c r="F55" s="35"/>
      <c r="G55" s="35"/>
      <c r="H55" s="35"/>
      <c r="I55" s="35"/>
      <c r="J55" s="76">
        <f>J88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83</v>
      </c>
    </row>
    <row r="56" spans="1:47" s="9" customFormat="1" ht="24.95" customHeight="1">
      <c r="B56" s="128"/>
      <c r="C56" s="129"/>
      <c r="D56" s="130" t="s">
        <v>84</v>
      </c>
      <c r="E56" s="131"/>
      <c r="F56" s="131"/>
      <c r="G56" s="131"/>
      <c r="H56" s="131"/>
      <c r="I56" s="131"/>
      <c r="J56" s="132">
        <f>J89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85</v>
      </c>
      <c r="E57" s="137"/>
      <c r="F57" s="137"/>
      <c r="G57" s="137"/>
      <c r="H57" s="137"/>
      <c r="I57" s="137"/>
      <c r="J57" s="138">
        <f>J90</f>
        <v>0</v>
      </c>
      <c r="K57" s="135"/>
      <c r="L57" s="139"/>
    </row>
    <row r="58" spans="1:47" s="9" customFormat="1" ht="24.95" customHeight="1">
      <c r="B58" s="128"/>
      <c r="C58" s="129"/>
      <c r="D58" s="130" t="s">
        <v>86</v>
      </c>
      <c r="E58" s="131"/>
      <c r="F58" s="131"/>
      <c r="G58" s="131"/>
      <c r="H58" s="131"/>
      <c r="I58" s="131"/>
      <c r="J58" s="132">
        <f>J97</f>
        <v>0</v>
      </c>
      <c r="K58" s="129"/>
      <c r="L58" s="133"/>
    </row>
    <row r="59" spans="1:47" s="10" customFormat="1" ht="19.899999999999999" customHeight="1">
      <c r="B59" s="134"/>
      <c r="C59" s="135"/>
      <c r="D59" s="136" t="s">
        <v>87</v>
      </c>
      <c r="E59" s="137"/>
      <c r="F59" s="137"/>
      <c r="G59" s="137"/>
      <c r="H59" s="137"/>
      <c r="I59" s="137"/>
      <c r="J59" s="138">
        <f>J98</f>
        <v>0</v>
      </c>
      <c r="K59" s="135"/>
      <c r="L59" s="139"/>
    </row>
    <row r="60" spans="1:47" s="10" customFormat="1" ht="19.899999999999999" customHeight="1">
      <c r="B60" s="134"/>
      <c r="C60" s="135"/>
      <c r="D60" s="136" t="s">
        <v>88</v>
      </c>
      <c r="E60" s="137"/>
      <c r="F60" s="137"/>
      <c r="G60" s="137"/>
      <c r="H60" s="137"/>
      <c r="I60" s="137"/>
      <c r="J60" s="138">
        <f>J297</f>
        <v>0</v>
      </c>
      <c r="K60" s="135"/>
      <c r="L60" s="139"/>
    </row>
    <row r="61" spans="1:47" s="9" customFormat="1" ht="24.95" customHeight="1">
      <c r="B61" s="128"/>
      <c r="C61" s="129"/>
      <c r="D61" s="130" t="s">
        <v>89</v>
      </c>
      <c r="E61" s="131"/>
      <c r="F61" s="131"/>
      <c r="G61" s="131"/>
      <c r="H61" s="131"/>
      <c r="I61" s="131"/>
      <c r="J61" s="132">
        <f>J305</f>
        <v>0</v>
      </c>
      <c r="K61" s="129"/>
      <c r="L61" s="133"/>
    </row>
    <row r="62" spans="1:47" s="10" customFormat="1" ht="19.899999999999999" customHeight="1">
      <c r="B62" s="134"/>
      <c r="C62" s="135"/>
      <c r="D62" s="136" t="s">
        <v>90</v>
      </c>
      <c r="E62" s="137"/>
      <c r="F62" s="137"/>
      <c r="G62" s="137"/>
      <c r="H62" s="137"/>
      <c r="I62" s="137"/>
      <c r="J62" s="138">
        <f>J306</f>
        <v>0</v>
      </c>
      <c r="K62" s="135"/>
      <c r="L62" s="139"/>
    </row>
    <row r="63" spans="1:47" s="10" customFormat="1" ht="19.899999999999999" customHeight="1">
      <c r="B63" s="134"/>
      <c r="C63" s="135"/>
      <c r="D63" s="136" t="s">
        <v>91</v>
      </c>
      <c r="E63" s="137"/>
      <c r="F63" s="137"/>
      <c r="G63" s="137"/>
      <c r="H63" s="137"/>
      <c r="I63" s="137"/>
      <c r="J63" s="138">
        <f>J317</f>
        <v>0</v>
      </c>
      <c r="K63" s="135"/>
      <c r="L63" s="139"/>
    </row>
    <row r="64" spans="1:47" s="10" customFormat="1" ht="19.899999999999999" customHeight="1">
      <c r="B64" s="134"/>
      <c r="C64" s="135"/>
      <c r="D64" s="136" t="s">
        <v>92</v>
      </c>
      <c r="E64" s="137"/>
      <c r="F64" s="137"/>
      <c r="G64" s="137"/>
      <c r="H64" s="137"/>
      <c r="I64" s="137"/>
      <c r="J64" s="138">
        <f>J321</f>
        <v>0</v>
      </c>
      <c r="K64" s="135"/>
      <c r="L64" s="139"/>
    </row>
    <row r="65" spans="1:31" s="9" customFormat="1" ht="24.95" customHeight="1">
      <c r="B65" s="128"/>
      <c r="C65" s="129"/>
      <c r="D65" s="130" t="s">
        <v>93</v>
      </c>
      <c r="E65" s="131"/>
      <c r="F65" s="131"/>
      <c r="G65" s="131"/>
      <c r="H65" s="131"/>
      <c r="I65" s="131"/>
      <c r="J65" s="132">
        <f>J330</f>
        <v>0</v>
      </c>
      <c r="K65" s="129"/>
      <c r="L65" s="133"/>
    </row>
    <row r="66" spans="1:31" s="9" customFormat="1" ht="24.95" customHeight="1">
      <c r="B66" s="128"/>
      <c r="C66" s="129"/>
      <c r="D66" s="130" t="s">
        <v>94</v>
      </c>
      <c r="E66" s="131"/>
      <c r="F66" s="131"/>
      <c r="G66" s="131"/>
      <c r="H66" s="131"/>
      <c r="I66" s="131"/>
      <c r="J66" s="132">
        <f>J334</f>
        <v>0</v>
      </c>
      <c r="K66" s="129"/>
      <c r="L66" s="133"/>
    </row>
    <row r="67" spans="1:31" s="10" customFormat="1" ht="19.899999999999999" customHeight="1">
      <c r="B67" s="134"/>
      <c r="C67" s="135"/>
      <c r="D67" s="136" t="s">
        <v>95</v>
      </c>
      <c r="E67" s="137"/>
      <c r="F67" s="137"/>
      <c r="G67" s="137"/>
      <c r="H67" s="137"/>
      <c r="I67" s="137"/>
      <c r="J67" s="138">
        <f>J335</f>
        <v>0</v>
      </c>
      <c r="K67" s="135"/>
      <c r="L67" s="139"/>
    </row>
    <row r="68" spans="1:31" s="10" customFormat="1" ht="19.899999999999999" customHeight="1">
      <c r="B68" s="134"/>
      <c r="C68" s="135"/>
      <c r="D68" s="136" t="s">
        <v>96</v>
      </c>
      <c r="E68" s="137"/>
      <c r="F68" s="137"/>
      <c r="G68" s="137"/>
      <c r="H68" s="137"/>
      <c r="I68" s="137"/>
      <c r="J68" s="138">
        <f>J337</f>
        <v>0</v>
      </c>
      <c r="K68" s="135"/>
      <c r="L68" s="139"/>
    </row>
    <row r="69" spans="1:31" s="10" customFormat="1" ht="19.899999999999999" customHeight="1">
      <c r="B69" s="134"/>
      <c r="C69" s="135"/>
      <c r="D69" s="136" t="s">
        <v>97</v>
      </c>
      <c r="E69" s="137"/>
      <c r="F69" s="137"/>
      <c r="G69" s="137"/>
      <c r="H69" s="137"/>
      <c r="I69" s="137"/>
      <c r="J69" s="138">
        <f>J339</f>
        <v>0</v>
      </c>
      <c r="K69" s="135"/>
      <c r="L69" s="139"/>
    </row>
    <row r="70" spans="1:31" s="10" customFormat="1" ht="19.899999999999999" customHeight="1">
      <c r="B70" s="134"/>
      <c r="C70" s="135"/>
      <c r="D70" s="136" t="s">
        <v>98</v>
      </c>
      <c r="E70" s="137"/>
      <c r="F70" s="137"/>
      <c r="G70" s="137"/>
      <c r="H70" s="137"/>
      <c r="I70" s="137"/>
      <c r="J70" s="138">
        <f>J341</f>
        <v>0</v>
      </c>
      <c r="K70" s="135"/>
      <c r="L70" s="139"/>
    </row>
    <row r="71" spans="1:31" s="2" customFormat="1" ht="21.7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6" spans="1:31" s="2" customFormat="1" ht="6.95" customHeight="1">
      <c r="A76" s="33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5" customHeight="1">
      <c r="A77" s="33"/>
      <c r="B77" s="34"/>
      <c r="C77" s="22" t="s">
        <v>99</v>
      </c>
      <c r="D77" s="35"/>
      <c r="E77" s="35"/>
      <c r="F77" s="35"/>
      <c r="G77" s="35"/>
      <c r="H77" s="35"/>
      <c r="I77" s="35"/>
      <c r="J77" s="35"/>
      <c r="K77" s="35"/>
      <c r="L77" s="10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16</v>
      </c>
      <c r="D79" s="35"/>
      <c r="E79" s="35"/>
      <c r="F79" s="35"/>
      <c r="G79" s="35"/>
      <c r="H79" s="35"/>
      <c r="I79" s="35"/>
      <c r="J79" s="35"/>
      <c r="K79" s="35"/>
      <c r="L79" s="10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3" t="str">
        <f>E7</f>
        <v>Fotovoltaická výrobna o výkonu 198 kWp, v k.ú. Kunín (677281) na p.č. 1607/11</v>
      </c>
      <c r="F80" s="338"/>
      <c r="G80" s="338"/>
      <c r="H80" s="338"/>
      <c r="I80" s="35"/>
      <c r="J80" s="35"/>
      <c r="K80" s="35"/>
      <c r="L80" s="10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21</v>
      </c>
      <c r="D82" s="35"/>
      <c r="E82" s="35"/>
      <c r="F82" s="26" t="str">
        <f>F10</f>
        <v>Nový Jičín</v>
      </c>
      <c r="G82" s="35"/>
      <c r="H82" s="35"/>
      <c r="I82" s="28" t="s">
        <v>23</v>
      </c>
      <c r="J82" s="58">
        <f>IF(J10="","",J10)</f>
        <v>0</v>
      </c>
      <c r="K82" s="35"/>
      <c r="L82" s="10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10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8" t="s">
        <v>24</v>
      </c>
      <c r="D84" s="35"/>
      <c r="E84" s="35"/>
      <c r="F84" s="26" t="str">
        <f>E13</f>
        <v xml:space="preserve"> </v>
      </c>
      <c r="G84" s="35"/>
      <c r="H84" s="35"/>
      <c r="I84" s="28" t="s">
        <v>30</v>
      </c>
      <c r="J84" s="31" t="str">
        <f>E19</f>
        <v>Ing. Jiří Horák  - ELPROJEKT</v>
      </c>
      <c r="K84" s="35"/>
      <c r="L84" s="10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28</v>
      </c>
      <c r="D85" s="35"/>
      <c r="E85" s="35"/>
      <c r="F85" s="26" t="str">
        <f>IF(E16="","",E16)</f>
        <v>Vyplň údaj</v>
      </c>
      <c r="G85" s="35"/>
      <c r="H85" s="35"/>
      <c r="I85" s="28" t="s">
        <v>33</v>
      </c>
      <c r="J85" s="31" t="str">
        <f>E22</f>
        <v>Ing. Jiří Horák</v>
      </c>
      <c r="K85" s="35"/>
      <c r="L85" s="10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10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40"/>
      <c r="B87" s="141"/>
      <c r="C87" s="142" t="s">
        <v>100</v>
      </c>
      <c r="D87" s="143" t="s">
        <v>56</v>
      </c>
      <c r="E87" s="143" t="s">
        <v>52</v>
      </c>
      <c r="F87" s="143" t="s">
        <v>53</v>
      </c>
      <c r="G87" s="143" t="s">
        <v>101</v>
      </c>
      <c r="H87" s="143" t="s">
        <v>102</v>
      </c>
      <c r="I87" s="143" t="s">
        <v>103</v>
      </c>
      <c r="J87" s="143" t="s">
        <v>82</v>
      </c>
      <c r="K87" s="144" t="s">
        <v>104</v>
      </c>
      <c r="L87" s="145"/>
      <c r="M87" s="67" t="s">
        <v>19</v>
      </c>
      <c r="N87" s="68" t="s">
        <v>41</v>
      </c>
      <c r="O87" s="68" t="s">
        <v>105</v>
      </c>
      <c r="P87" s="68" t="s">
        <v>106</v>
      </c>
      <c r="Q87" s="68" t="s">
        <v>107</v>
      </c>
      <c r="R87" s="68" t="s">
        <v>108</v>
      </c>
      <c r="S87" s="68" t="s">
        <v>109</v>
      </c>
      <c r="T87" s="69" t="s">
        <v>110</v>
      </c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</row>
    <row r="88" spans="1:65" s="2" customFormat="1" ht="22.9" customHeight="1">
      <c r="A88" s="33"/>
      <c r="B88" s="34"/>
      <c r="C88" s="74" t="s">
        <v>111</v>
      </c>
      <c r="D88" s="35"/>
      <c r="E88" s="35"/>
      <c r="F88" s="35"/>
      <c r="G88" s="35"/>
      <c r="H88" s="35"/>
      <c r="I88" s="35"/>
      <c r="J88" s="146">
        <f>BK88</f>
        <v>0</v>
      </c>
      <c r="K88" s="35"/>
      <c r="L88" s="38"/>
      <c r="M88" s="70"/>
      <c r="N88" s="147"/>
      <c r="O88" s="71"/>
      <c r="P88" s="148">
        <f>P89+P97+P305+P330+P334</f>
        <v>0</v>
      </c>
      <c r="Q88" s="71"/>
      <c r="R88" s="148">
        <f>R89+R97+R305+R330+R334</f>
        <v>10.787318499999998</v>
      </c>
      <c r="S88" s="71"/>
      <c r="T88" s="149">
        <f>T89+T97+T305+T330+T334</f>
        <v>0.498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70</v>
      </c>
      <c r="AU88" s="16" t="s">
        <v>83</v>
      </c>
      <c r="BK88" s="150">
        <f>BK89+BK97+BK305+BK330+BK334</f>
        <v>0</v>
      </c>
    </row>
    <row r="89" spans="1:65" s="12" customFormat="1" ht="25.9" customHeight="1">
      <c r="B89" s="151"/>
      <c r="C89" s="152"/>
      <c r="D89" s="153" t="s">
        <v>70</v>
      </c>
      <c r="E89" s="154" t="s">
        <v>112</v>
      </c>
      <c r="F89" s="154" t="s">
        <v>113</v>
      </c>
      <c r="G89" s="152"/>
      <c r="H89" s="152"/>
      <c r="I89" s="155"/>
      <c r="J89" s="156">
        <f>BK89</f>
        <v>0</v>
      </c>
      <c r="K89" s="152"/>
      <c r="L89" s="157"/>
      <c r="M89" s="158"/>
      <c r="N89" s="159"/>
      <c r="O89" s="159"/>
      <c r="P89" s="160">
        <f>P90</f>
        <v>0</v>
      </c>
      <c r="Q89" s="159"/>
      <c r="R89" s="160">
        <f>R90</f>
        <v>0</v>
      </c>
      <c r="S89" s="159"/>
      <c r="T89" s="161">
        <f>T90</f>
        <v>0</v>
      </c>
      <c r="AR89" s="162" t="s">
        <v>76</v>
      </c>
      <c r="AT89" s="163" t="s">
        <v>70</v>
      </c>
      <c r="AU89" s="163" t="s">
        <v>71</v>
      </c>
      <c r="AY89" s="162" t="s">
        <v>114</v>
      </c>
      <c r="BK89" s="164">
        <f>BK90</f>
        <v>0</v>
      </c>
    </row>
    <row r="90" spans="1:65" s="12" customFormat="1" ht="22.9" customHeight="1">
      <c r="B90" s="151"/>
      <c r="C90" s="152"/>
      <c r="D90" s="153" t="s">
        <v>70</v>
      </c>
      <c r="E90" s="165" t="s">
        <v>115</v>
      </c>
      <c r="F90" s="165" t="s">
        <v>116</v>
      </c>
      <c r="G90" s="152"/>
      <c r="H90" s="152"/>
      <c r="I90" s="155"/>
      <c r="J90" s="166">
        <f>BK90</f>
        <v>0</v>
      </c>
      <c r="K90" s="152"/>
      <c r="L90" s="157"/>
      <c r="M90" s="158"/>
      <c r="N90" s="159"/>
      <c r="O90" s="159"/>
      <c r="P90" s="160">
        <f>SUM(P91:P96)</f>
        <v>0</v>
      </c>
      <c r="Q90" s="159"/>
      <c r="R90" s="160">
        <f>SUM(R91:R96)</f>
        <v>0</v>
      </c>
      <c r="S90" s="159"/>
      <c r="T90" s="161">
        <f>SUM(T91:T96)</f>
        <v>0</v>
      </c>
      <c r="AR90" s="162" t="s">
        <v>76</v>
      </c>
      <c r="AT90" s="163" t="s">
        <v>70</v>
      </c>
      <c r="AU90" s="163" t="s">
        <v>76</v>
      </c>
      <c r="AY90" s="162" t="s">
        <v>114</v>
      </c>
      <c r="BK90" s="164">
        <f>SUM(BK91:BK96)</f>
        <v>0</v>
      </c>
    </row>
    <row r="91" spans="1:65" s="2" customFormat="1" ht="24.2" customHeight="1">
      <c r="A91" s="33"/>
      <c r="B91" s="34"/>
      <c r="C91" s="167" t="s">
        <v>117</v>
      </c>
      <c r="D91" s="167" t="s">
        <v>118</v>
      </c>
      <c r="E91" s="168" t="s">
        <v>119</v>
      </c>
      <c r="F91" s="169" t="s">
        <v>120</v>
      </c>
      <c r="G91" s="170" t="s">
        <v>121</v>
      </c>
      <c r="H91" s="171">
        <v>1.1000000000000001</v>
      </c>
      <c r="I91" s="172"/>
      <c r="J91" s="173">
        <f>ROUND(I91*H91,2)</f>
        <v>0</v>
      </c>
      <c r="K91" s="169" t="s">
        <v>122</v>
      </c>
      <c r="L91" s="38"/>
      <c r="M91" s="174" t="s">
        <v>19</v>
      </c>
      <c r="N91" s="175" t="s">
        <v>42</v>
      </c>
      <c r="O91" s="63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123</v>
      </c>
      <c r="AT91" s="178" t="s">
        <v>118</v>
      </c>
      <c r="AU91" s="178" t="s">
        <v>78</v>
      </c>
      <c r="AY91" s="16" t="s">
        <v>114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6" t="s">
        <v>76</v>
      </c>
      <c r="BK91" s="179">
        <f>ROUND(I91*H91,2)</f>
        <v>0</v>
      </c>
      <c r="BL91" s="16" t="s">
        <v>123</v>
      </c>
      <c r="BM91" s="178" t="s">
        <v>124</v>
      </c>
    </row>
    <row r="92" spans="1:65" s="2" customFormat="1">
      <c r="A92" s="33"/>
      <c r="B92" s="34"/>
      <c r="C92" s="35"/>
      <c r="D92" s="180" t="s">
        <v>125</v>
      </c>
      <c r="E92" s="35"/>
      <c r="F92" s="181" t="s">
        <v>126</v>
      </c>
      <c r="G92" s="35"/>
      <c r="H92" s="35"/>
      <c r="I92" s="182"/>
      <c r="J92" s="35"/>
      <c r="K92" s="35"/>
      <c r="L92" s="38"/>
      <c r="M92" s="183"/>
      <c r="N92" s="184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125</v>
      </c>
      <c r="AU92" s="16" t="s">
        <v>78</v>
      </c>
    </row>
    <row r="93" spans="1:65" s="2" customFormat="1" ht="21.75" customHeight="1">
      <c r="A93" s="33"/>
      <c r="B93" s="34"/>
      <c r="C93" s="167" t="s">
        <v>127</v>
      </c>
      <c r="D93" s="167" t="s">
        <v>118</v>
      </c>
      <c r="E93" s="168" t="s">
        <v>128</v>
      </c>
      <c r="F93" s="169" t="s">
        <v>129</v>
      </c>
      <c r="G93" s="170" t="s">
        <v>121</v>
      </c>
      <c r="H93" s="171">
        <v>1.1000000000000001</v>
      </c>
      <c r="I93" s="172"/>
      <c r="J93" s="173">
        <f>ROUND(I93*H93,2)</f>
        <v>0</v>
      </c>
      <c r="K93" s="169" t="s">
        <v>122</v>
      </c>
      <c r="L93" s="38"/>
      <c r="M93" s="174" t="s">
        <v>19</v>
      </c>
      <c r="N93" s="175" t="s">
        <v>42</v>
      </c>
      <c r="O93" s="6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123</v>
      </c>
      <c r="AT93" s="178" t="s">
        <v>118</v>
      </c>
      <c r="AU93" s="178" t="s">
        <v>78</v>
      </c>
      <c r="AY93" s="16" t="s">
        <v>114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6" t="s">
        <v>76</v>
      </c>
      <c r="BK93" s="179">
        <f>ROUND(I93*H93,2)</f>
        <v>0</v>
      </c>
      <c r="BL93" s="16" t="s">
        <v>123</v>
      </c>
      <c r="BM93" s="178" t="s">
        <v>130</v>
      </c>
    </row>
    <row r="94" spans="1:65" s="2" customFormat="1">
      <c r="A94" s="33"/>
      <c r="B94" s="34"/>
      <c r="C94" s="35"/>
      <c r="D94" s="180" t="s">
        <v>125</v>
      </c>
      <c r="E94" s="35"/>
      <c r="F94" s="181" t="s">
        <v>131</v>
      </c>
      <c r="G94" s="35"/>
      <c r="H94" s="35"/>
      <c r="I94" s="182"/>
      <c r="J94" s="35"/>
      <c r="K94" s="35"/>
      <c r="L94" s="38"/>
      <c r="M94" s="183"/>
      <c r="N94" s="18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125</v>
      </c>
      <c r="AU94" s="16" t="s">
        <v>78</v>
      </c>
    </row>
    <row r="95" spans="1:65" s="2" customFormat="1" ht="24.2" customHeight="1">
      <c r="A95" s="33"/>
      <c r="B95" s="34"/>
      <c r="C95" s="167" t="s">
        <v>132</v>
      </c>
      <c r="D95" s="167" t="s">
        <v>118</v>
      </c>
      <c r="E95" s="168" t="s">
        <v>133</v>
      </c>
      <c r="F95" s="169" t="s">
        <v>134</v>
      </c>
      <c r="G95" s="170" t="s">
        <v>121</v>
      </c>
      <c r="H95" s="171">
        <v>1.1000000000000001</v>
      </c>
      <c r="I95" s="172"/>
      <c r="J95" s="173">
        <f>ROUND(I95*H95,2)</f>
        <v>0</v>
      </c>
      <c r="K95" s="169" t="s">
        <v>122</v>
      </c>
      <c r="L95" s="38"/>
      <c r="M95" s="174" t="s">
        <v>19</v>
      </c>
      <c r="N95" s="175" t="s">
        <v>42</v>
      </c>
      <c r="O95" s="63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123</v>
      </c>
      <c r="AT95" s="178" t="s">
        <v>118</v>
      </c>
      <c r="AU95" s="178" t="s">
        <v>78</v>
      </c>
      <c r="AY95" s="16" t="s">
        <v>114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6" t="s">
        <v>76</v>
      </c>
      <c r="BK95" s="179">
        <f>ROUND(I95*H95,2)</f>
        <v>0</v>
      </c>
      <c r="BL95" s="16" t="s">
        <v>123</v>
      </c>
      <c r="BM95" s="178" t="s">
        <v>135</v>
      </c>
    </row>
    <row r="96" spans="1:65" s="2" customFormat="1">
      <c r="A96" s="33"/>
      <c r="B96" s="34"/>
      <c r="C96" s="35"/>
      <c r="D96" s="180" t="s">
        <v>125</v>
      </c>
      <c r="E96" s="35"/>
      <c r="F96" s="181" t="s">
        <v>136</v>
      </c>
      <c r="G96" s="35"/>
      <c r="H96" s="35"/>
      <c r="I96" s="182"/>
      <c r="J96" s="35"/>
      <c r="K96" s="35"/>
      <c r="L96" s="38"/>
      <c r="M96" s="183"/>
      <c r="N96" s="184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125</v>
      </c>
      <c r="AU96" s="16" t="s">
        <v>78</v>
      </c>
    </row>
    <row r="97" spans="1:65" s="12" customFormat="1" ht="25.9" customHeight="1">
      <c r="B97" s="151"/>
      <c r="C97" s="152"/>
      <c r="D97" s="153" t="s">
        <v>70</v>
      </c>
      <c r="E97" s="154" t="s">
        <v>137</v>
      </c>
      <c r="F97" s="154" t="s">
        <v>138</v>
      </c>
      <c r="G97" s="152"/>
      <c r="H97" s="152"/>
      <c r="I97" s="155"/>
      <c r="J97" s="156">
        <f>BK97</f>
        <v>0</v>
      </c>
      <c r="K97" s="152"/>
      <c r="L97" s="157"/>
      <c r="M97" s="158"/>
      <c r="N97" s="159"/>
      <c r="O97" s="159"/>
      <c r="P97" s="160">
        <f>P98+P297</f>
        <v>0</v>
      </c>
      <c r="Q97" s="159"/>
      <c r="R97" s="160">
        <f>R98+R297</f>
        <v>10.742918499999998</v>
      </c>
      <c r="S97" s="159"/>
      <c r="T97" s="161">
        <f>T98+T297</f>
        <v>0</v>
      </c>
      <c r="AR97" s="162" t="s">
        <v>78</v>
      </c>
      <c r="AT97" s="163" t="s">
        <v>70</v>
      </c>
      <c r="AU97" s="163" t="s">
        <v>71</v>
      </c>
      <c r="AY97" s="162" t="s">
        <v>114</v>
      </c>
      <c r="BK97" s="164">
        <f>BK98+BK297</f>
        <v>0</v>
      </c>
    </row>
    <row r="98" spans="1:65" s="12" customFormat="1" ht="22.9" customHeight="1">
      <c r="B98" s="151"/>
      <c r="C98" s="152"/>
      <c r="D98" s="153" t="s">
        <v>70</v>
      </c>
      <c r="E98" s="165" t="s">
        <v>139</v>
      </c>
      <c r="F98" s="165" t="s">
        <v>140</v>
      </c>
      <c r="G98" s="152"/>
      <c r="H98" s="152"/>
      <c r="I98" s="155"/>
      <c r="J98" s="166">
        <f>BK98</f>
        <v>0</v>
      </c>
      <c r="K98" s="152"/>
      <c r="L98" s="157"/>
      <c r="M98" s="158"/>
      <c r="N98" s="159"/>
      <c r="O98" s="159"/>
      <c r="P98" s="160">
        <f>SUM(P99:P296)</f>
        <v>0</v>
      </c>
      <c r="Q98" s="159"/>
      <c r="R98" s="160">
        <f>SUM(R99:R296)</f>
        <v>10.740718499999998</v>
      </c>
      <c r="S98" s="159"/>
      <c r="T98" s="161">
        <f>SUM(T99:T296)</f>
        <v>0</v>
      </c>
      <c r="AR98" s="162" t="s">
        <v>78</v>
      </c>
      <c r="AT98" s="163" t="s">
        <v>70</v>
      </c>
      <c r="AU98" s="163" t="s">
        <v>76</v>
      </c>
      <c r="AY98" s="162" t="s">
        <v>114</v>
      </c>
      <c r="BK98" s="164">
        <f>SUM(BK99:BK296)</f>
        <v>0</v>
      </c>
    </row>
    <row r="99" spans="1:65" s="2" customFormat="1" ht="16.5" customHeight="1">
      <c r="A99" s="33"/>
      <c r="B99" s="34"/>
      <c r="C99" s="167" t="s">
        <v>141</v>
      </c>
      <c r="D99" s="167" t="s">
        <v>118</v>
      </c>
      <c r="E99" s="168" t="s">
        <v>142</v>
      </c>
      <c r="F99" s="169" t="s">
        <v>143</v>
      </c>
      <c r="G99" s="170" t="s">
        <v>144</v>
      </c>
      <c r="H99" s="171">
        <v>1</v>
      </c>
      <c r="I99" s="172"/>
      <c r="J99" s="173">
        <f t="shared" ref="J99:J112" si="0">ROUND(I99*H99,2)</f>
        <v>0</v>
      </c>
      <c r="K99" s="169" t="s">
        <v>19</v>
      </c>
      <c r="L99" s="38"/>
      <c r="M99" s="174" t="s">
        <v>19</v>
      </c>
      <c r="N99" s="175" t="s">
        <v>42</v>
      </c>
      <c r="O99" s="63"/>
      <c r="P99" s="176">
        <f t="shared" ref="P99:P112" si="1">O99*H99</f>
        <v>0</v>
      </c>
      <c r="Q99" s="176">
        <v>0</v>
      </c>
      <c r="R99" s="176">
        <f t="shared" ref="R99:R112" si="2">Q99*H99</f>
        <v>0</v>
      </c>
      <c r="S99" s="176">
        <v>0</v>
      </c>
      <c r="T99" s="177">
        <f t="shared" ref="T99:T112" si="3"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145</v>
      </c>
      <c r="AT99" s="178" t="s">
        <v>118</v>
      </c>
      <c r="AU99" s="178" t="s">
        <v>78</v>
      </c>
      <c r="AY99" s="16" t="s">
        <v>114</v>
      </c>
      <c r="BE99" s="179">
        <f t="shared" ref="BE99:BE112" si="4">IF(N99="základní",J99,0)</f>
        <v>0</v>
      </c>
      <c r="BF99" s="179">
        <f t="shared" ref="BF99:BF112" si="5">IF(N99="snížená",J99,0)</f>
        <v>0</v>
      </c>
      <c r="BG99" s="179">
        <f t="shared" ref="BG99:BG112" si="6">IF(N99="zákl. přenesená",J99,0)</f>
        <v>0</v>
      </c>
      <c r="BH99" s="179">
        <f t="shared" ref="BH99:BH112" si="7">IF(N99="sníž. přenesená",J99,0)</f>
        <v>0</v>
      </c>
      <c r="BI99" s="179">
        <f t="shared" ref="BI99:BI112" si="8">IF(N99="nulová",J99,0)</f>
        <v>0</v>
      </c>
      <c r="BJ99" s="16" t="s">
        <v>76</v>
      </c>
      <c r="BK99" s="179">
        <f t="shared" ref="BK99:BK112" si="9">ROUND(I99*H99,2)</f>
        <v>0</v>
      </c>
      <c r="BL99" s="16" t="s">
        <v>145</v>
      </c>
      <c r="BM99" s="178" t="s">
        <v>146</v>
      </c>
    </row>
    <row r="100" spans="1:65" s="2" customFormat="1" ht="16.5" customHeight="1">
      <c r="A100" s="33"/>
      <c r="B100" s="34"/>
      <c r="C100" s="167" t="s">
        <v>147</v>
      </c>
      <c r="D100" s="167" t="s">
        <v>118</v>
      </c>
      <c r="E100" s="168" t="s">
        <v>148</v>
      </c>
      <c r="F100" s="169" t="s">
        <v>149</v>
      </c>
      <c r="G100" s="170" t="s">
        <v>144</v>
      </c>
      <c r="H100" s="171">
        <v>1</v>
      </c>
      <c r="I100" s="172"/>
      <c r="J100" s="173">
        <f t="shared" si="0"/>
        <v>0</v>
      </c>
      <c r="K100" s="169" t="s">
        <v>19</v>
      </c>
      <c r="L100" s="38"/>
      <c r="M100" s="174" t="s">
        <v>19</v>
      </c>
      <c r="N100" s="175" t="s">
        <v>42</v>
      </c>
      <c r="O100" s="63"/>
      <c r="P100" s="176">
        <f t="shared" si="1"/>
        <v>0</v>
      </c>
      <c r="Q100" s="176">
        <v>0</v>
      </c>
      <c r="R100" s="176">
        <f t="shared" si="2"/>
        <v>0</v>
      </c>
      <c r="S100" s="176">
        <v>0</v>
      </c>
      <c r="T100" s="177">
        <f t="shared" si="3"/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145</v>
      </c>
      <c r="AT100" s="178" t="s">
        <v>118</v>
      </c>
      <c r="AU100" s="178" t="s">
        <v>78</v>
      </c>
      <c r="AY100" s="16" t="s">
        <v>114</v>
      </c>
      <c r="BE100" s="179">
        <f t="shared" si="4"/>
        <v>0</v>
      </c>
      <c r="BF100" s="179">
        <f t="shared" si="5"/>
        <v>0</v>
      </c>
      <c r="BG100" s="179">
        <f t="shared" si="6"/>
        <v>0</v>
      </c>
      <c r="BH100" s="179">
        <f t="shared" si="7"/>
        <v>0</v>
      </c>
      <c r="BI100" s="179">
        <f t="shared" si="8"/>
        <v>0</v>
      </c>
      <c r="BJ100" s="16" t="s">
        <v>76</v>
      </c>
      <c r="BK100" s="179">
        <f t="shared" si="9"/>
        <v>0</v>
      </c>
      <c r="BL100" s="16" t="s">
        <v>145</v>
      </c>
      <c r="BM100" s="178" t="s">
        <v>150</v>
      </c>
    </row>
    <row r="101" spans="1:65" s="2" customFormat="1" ht="16.5" customHeight="1">
      <c r="A101" s="33"/>
      <c r="B101" s="34"/>
      <c r="C101" s="167" t="s">
        <v>151</v>
      </c>
      <c r="D101" s="167" t="s">
        <v>118</v>
      </c>
      <c r="E101" s="168" t="s">
        <v>152</v>
      </c>
      <c r="F101" s="169" t="s">
        <v>153</v>
      </c>
      <c r="G101" s="170" t="s">
        <v>144</v>
      </c>
      <c r="H101" s="171">
        <v>2</v>
      </c>
      <c r="I101" s="172"/>
      <c r="J101" s="173">
        <f t="shared" si="0"/>
        <v>0</v>
      </c>
      <c r="K101" s="169" t="s">
        <v>19</v>
      </c>
      <c r="L101" s="38"/>
      <c r="M101" s="174" t="s">
        <v>19</v>
      </c>
      <c r="N101" s="175" t="s">
        <v>42</v>
      </c>
      <c r="O101" s="63"/>
      <c r="P101" s="176">
        <f t="shared" si="1"/>
        <v>0</v>
      </c>
      <c r="Q101" s="176">
        <v>0</v>
      </c>
      <c r="R101" s="176">
        <f t="shared" si="2"/>
        <v>0</v>
      </c>
      <c r="S101" s="176">
        <v>0</v>
      </c>
      <c r="T101" s="177">
        <f t="shared" si="3"/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145</v>
      </c>
      <c r="AT101" s="178" t="s">
        <v>118</v>
      </c>
      <c r="AU101" s="178" t="s">
        <v>78</v>
      </c>
      <c r="AY101" s="16" t="s">
        <v>114</v>
      </c>
      <c r="BE101" s="179">
        <f t="shared" si="4"/>
        <v>0</v>
      </c>
      <c r="BF101" s="179">
        <f t="shared" si="5"/>
        <v>0</v>
      </c>
      <c r="BG101" s="179">
        <f t="shared" si="6"/>
        <v>0</v>
      </c>
      <c r="BH101" s="179">
        <f t="shared" si="7"/>
        <v>0</v>
      </c>
      <c r="BI101" s="179">
        <f t="shared" si="8"/>
        <v>0</v>
      </c>
      <c r="BJ101" s="16" t="s">
        <v>76</v>
      </c>
      <c r="BK101" s="179">
        <f t="shared" si="9"/>
        <v>0</v>
      </c>
      <c r="BL101" s="16" t="s">
        <v>145</v>
      </c>
      <c r="BM101" s="178" t="s">
        <v>154</v>
      </c>
    </row>
    <row r="102" spans="1:65" s="2" customFormat="1" ht="16.5" customHeight="1">
      <c r="A102" s="33"/>
      <c r="B102" s="34"/>
      <c r="C102" s="167" t="s">
        <v>155</v>
      </c>
      <c r="D102" s="167" t="s">
        <v>118</v>
      </c>
      <c r="E102" s="168" t="s">
        <v>156</v>
      </c>
      <c r="F102" s="169" t="s">
        <v>157</v>
      </c>
      <c r="G102" s="170" t="s">
        <v>76</v>
      </c>
      <c r="H102" s="171">
        <v>1</v>
      </c>
      <c r="I102" s="172"/>
      <c r="J102" s="173">
        <f t="shared" si="0"/>
        <v>0</v>
      </c>
      <c r="K102" s="169" t="s">
        <v>19</v>
      </c>
      <c r="L102" s="38"/>
      <c r="M102" s="174" t="s">
        <v>19</v>
      </c>
      <c r="N102" s="175" t="s">
        <v>42</v>
      </c>
      <c r="O102" s="63"/>
      <c r="P102" s="176">
        <f t="shared" si="1"/>
        <v>0</v>
      </c>
      <c r="Q102" s="176">
        <v>0</v>
      </c>
      <c r="R102" s="176">
        <f t="shared" si="2"/>
        <v>0</v>
      </c>
      <c r="S102" s="176">
        <v>0</v>
      </c>
      <c r="T102" s="177">
        <f t="shared" si="3"/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145</v>
      </c>
      <c r="AT102" s="178" t="s">
        <v>118</v>
      </c>
      <c r="AU102" s="178" t="s">
        <v>78</v>
      </c>
      <c r="AY102" s="16" t="s">
        <v>114</v>
      </c>
      <c r="BE102" s="179">
        <f t="shared" si="4"/>
        <v>0</v>
      </c>
      <c r="BF102" s="179">
        <f t="shared" si="5"/>
        <v>0</v>
      </c>
      <c r="BG102" s="179">
        <f t="shared" si="6"/>
        <v>0</v>
      </c>
      <c r="BH102" s="179">
        <f t="shared" si="7"/>
        <v>0</v>
      </c>
      <c r="BI102" s="179">
        <f t="shared" si="8"/>
        <v>0</v>
      </c>
      <c r="BJ102" s="16" t="s">
        <v>76</v>
      </c>
      <c r="BK102" s="179">
        <f t="shared" si="9"/>
        <v>0</v>
      </c>
      <c r="BL102" s="16" t="s">
        <v>145</v>
      </c>
      <c r="BM102" s="178" t="s">
        <v>158</v>
      </c>
    </row>
    <row r="103" spans="1:65" s="2" customFormat="1" ht="16.5" customHeight="1">
      <c r="A103" s="33"/>
      <c r="B103" s="34"/>
      <c r="C103" s="167" t="s">
        <v>159</v>
      </c>
      <c r="D103" s="167" t="s">
        <v>118</v>
      </c>
      <c r="E103" s="168" t="s">
        <v>160</v>
      </c>
      <c r="F103" s="169" t="s">
        <v>161</v>
      </c>
      <c r="G103" s="170" t="s">
        <v>144</v>
      </c>
      <c r="H103" s="171">
        <v>1</v>
      </c>
      <c r="I103" s="172"/>
      <c r="J103" s="173">
        <f t="shared" si="0"/>
        <v>0</v>
      </c>
      <c r="K103" s="169" t="s">
        <v>19</v>
      </c>
      <c r="L103" s="38"/>
      <c r="M103" s="174" t="s">
        <v>19</v>
      </c>
      <c r="N103" s="175" t="s">
        <v>42</v>
      </c>
      <c r="O103" s="63"/>
      <c r="P103" s="176">
        <f t="shared" si="1"/>
        <v>0</v>
      </c>
      <c r="Q103" s="176">
        <v>0</v>
      </c>
      <c r="R103" s="176">
        <f t="shared" si="2"/>
        <v>0</v>
      </c>
      <c r="S103" s="176">
        <v>0</v>
      </c>
      <c r="T103" s="177">
        <f t="shared" si="3"/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145</v>
      </c>
      <c r="AT103" s="178" t="s">
        <v>118</v>
      </c>
      <c r="AU103" s="178" t="s">
        <v>78</v>
      </c>
      <c r="AY103" s="16" t="s">
        <v>114</v>
      </c>
      <c r="BE103" s="179">
        <f t="shared" si="4"/>
        <v>0</v>
      </c>
      <c r="BF103" s="179">
        <f t="shared" si="5"/>
        <v>0</v>
      </c>
      <c r="BG103" s="179">
        <f t="shared" si="6"/>
        <v>0</v>
      </c>
      <c r="BH103" s="179">
        <f t="shared" si="7"/>
        <v>0</v>
      </c>
      <c r="BI103" s="179">
        <f t="shared" si="8"/>
        <v>0</v>
      </c>
      <c r="BJ103" s="16" t="s">
        <v>76</v>
      </c>
      <c r="BK103" s="179">
        <f t="shared" si="9"/>
        <v>0</v>
      </c>
      <c r="BL103" s="16" t="s">
        <v>145</v>
      </c>
      <c r="BM103" s="178" t="s">
        <v>162</v>
      </c>
    </row>
    <row r="104" spans="1:65" s="2" customFormat="1" ht="16.5" customHeight="1">
      <c r="A104" s="33"/>
      <c r="B104" s="34"/>
      <c r="C104" s="167" t="s">
        <v>163</v>
      </c>
      <c r="D104" s="167" t="s">
        <v>118</v>
      </c>
      <c r="E104" s="168" t="s">
        <v>164</v>
      </c>
      <c r="F104" s="169" t="s">
        <v>165</v>
      </c>
      <c r="G104" s="170" t="s">
        <v>144</v>
      </c>
      <c r="H104" s="171">
        <v>1</v>
      </c>
      <c r="I104" s="172"/>
      <c r="J104" s="173">
        <f t="shared" si="0"/>
        <v>0</v>
      </c>
      <c r="K104" s="169" t="s">
        <v>19</v>
      </c>
      <c r="L104" s="38"/>
      <c r="M104" s="174" t="s">
        <v>19</v>
      </c>
      <c r="N104" s="175" t="s">
        <v>42</v>
      </c>
      <c r="O104" s="63"/>
      <c r="P104" s="176">
        <f t="shared" si="1"/>
        <v>0</v>
      </c>
      <c r="Q104" s="176">
        <v>0</v>
      </c>
      <c r="R104" s="176">
        <f t="shared" si="2"/>
        <v>0</v>
      </c>
      <c r="S104" s="176">
        <v>0</v>
      </c>
      <c r="T104" s="177">
        <f t="shared" si="3"/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145</v>
      </c>
      <c r="AT104" s="178" t="s">
        <v>118</v>
      </c>
      <c r="AU104" s="178" t="s">
        <v>78</v>
      </c>
      <c r="AY104" s="16" t="s">
        <v>114</v>
      </c>
      <c r="BE104" s="179">
        <f t="shared" si="4"/>
        <v>0</v>
      </c>
      <c r="BF104" s="179">
        <f t="shared" si="5"/>
        <v>0</v>
      </c>
      <c r="BG104" s="179">
        <f t="shared" si="6"/>
        <v>0</v>
      </c>
      <c r="BH104" s="179">
        <f t="shared" si="7"/>
        <v>0</v>
      </c>
      <c r="BI104" s="179">
        <f t="shared" si="8"/>
        <v>0</v>
      </c>
      <c r="BJ104" s="16" t="s">
        <v>76</v>
      </c>
      <c r="BK104" s="179">
        <f t="shared" si="9"/>
        <v>0</v>
      </c>
      <c r="BL104" s="16" t="s">
        <v>145</v>
      </c>
      <c r="BM104" s="178" t="s">
        <v>166</v>
      </c>
    </row>
    <row r="105" spans="1:65" s="2" customFormat="1" ht="16.5" customHeight="1">
      <c r="A105" s="33"/>
      <c r="B105" s="34"/>
      <c r="C105" s="167" t="s">
        <v>167</v>
      </c>
      <c r="D105" s="167" t="s">
        <v>118</v>
      </c>
      <c r="E105" s="168" t="s">
        <v>168</v>
      </c>
      <c r="F105" s="169" t="s">
        <v>169</v>
      </c>
      <c r="G105" s="170" t="s">
        <v>144</v>
      </c>
      <c r="H105" s="171">
        <v>1</v>
      </c>
      <c r="I105" s="172"/>
      <c r="J105" s="173">
        <f t="shared" si="0"/>
        <v>0</v>
      </c>
      <c r="K105" s="169" t="s">
        <v>19</v>
      </c>
      <c r="L105" s="38"/>
      <c r="M105" s="174" t="s">
        <v>19</v>
      </c>
      <c r="N105" s="175" t="s">
        <v>42</v>
      </c>
      <c r="O105" s="63"/>
      <c r="P105" s="176">
        <f t="shared" si="1"/>
        <v>0</v>
      </c>
      <c r="Q105" s="176">
        <v>0</v>
      </c>
      <c r="R105" s="176">
        <f t="shared" si="2"/>
        <v>0</v>
      </c>
      <c r="S105" s="176">
        <v>0</v>
      </c>
      <c r="T105" s="177">
        <f t="shared" si="3"/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145</v>
      </c>
      <c r="AT105" s="178" t="s">
        <v>118</v>
      </c>
      <c r="AU105" s="178" t="s">
        <v>78</v>
      </c>
      <c r="AY105" s="16" t="s">
        <v>114</v>
      </c>
      <c r="BE105" s="179">
        <f t="shared" si="4"/>
        <v>0</v>
      </c>
      <c r="BF105" s="179">
        <f t="shared" si="5"/>
        <v>0</v>
      </c>
      <c r="BG105" s="179">
        <f t="shared" si="6"/>
        <v>0</v>
      </c>
      <c r="BH105" s="179">
        <f t="shared" si="7"/>
        <v>0</v>
      </c>
      <c r="BI105" s="179">
        <f t="shared" si="8"/>
        <v>0</v>
      </c>
      <c r="BJ105" s="16" t="s">
        <v>76</v>
      </c>
      <c r="BK105" s="179">
        <f t="shared" si="9"/>
        <v>0</v>
      </c>
      <c r="BL105" s="16" t="s">
        <v>145</v>
      </c>
      <c r="BM105" s="178" t="s">
        <v>170</v>
      </c>
    </row>
    <row r="106" spans="1:65" s="2" customFormat="1" ht="16.5" customHeight="1">
      <c r="A106" s="33"/>
      <c r="B106" s="34"/>
      <c r="C106" s="167" t="s">
        <v>171</v>
      </c>
      <c r="D106" s="167" t="s">
        <v>118</v>
      </c>
      <c r="E106" s="168" t="s">
        <v>172</v>
      </c>
      <c r="F106" s="169" t="s">
        <v>173</v>
      </c>
      <c r="G106" s="170" t="s">
        <v>144</v>
      </c>
      <c r="H106" s="171">
        <v>1</v>
      </c>
      <c r="I106" s="172"/>
      <c r="J106" s="173">
        <f t="shared" si="0"/>
        <v>0</v>
      </c>
      <c r="K106" s="169" t="s">
        <v>19</v>
      </c>
      <c r="L106" s="38"/>
      <c r="M106" s="174" t="s">
        <v>19</v>
      </c>
      <c r="N106" s="175" t="s">
        <v>42</v>
      </c>
      <c r="O106" s="63"/>
      <c r="P106" s="176">
        <f t="shared" si="1"/>
        <v>0</v>
      </c>
      <c r="Q106" s="176">
        <v>0</v>
      </c>
      <c r="R106" s="176">
        <f t="shared" si="2"/>
        <v>0</v>
      </c>
      <c r="S106" s="176">
        <v>0</v>
      </c>
      <c r="T106" s="177">
        <f t="shared" si="3"/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145</v>
      </c>
      <c r="AT106" s="178" t="s">
        <v>118</v>
      </c>
      <c r="AU106" s="178" t="s">
        <v>78</v>
      </c>
      <c r="AY106" s="16" t="s">
        <v>114</v>
      </c>
      <c r="BE106" s="179">
        <f t="shared" si="4"/>
        <v>0</v>
      </c>
      <c r="BF106" s="179">
        <f t="shared" si="5"/>
        <v>0</v>
      </c>
      <c r="BG106" s="179">
        <f t="shared" si="6"/>
        <v>0</v>
      </c>
      <c r="BH106" s="179">
        <f t="shared" si="7"/>
        <v>0</v>
      </c>
      <c r="BI106" s="179">
        <f t="shared" si="8"/>
        <v>0</v>
      </c>
      <c r="BJ106" s="16" t="s">
        <v>76</v>
      </c>
      <c r="BK106" s="179">
        <f t="shared" si="9"/>
        <v>0</v>
      </c>
      <c r="BL106" s="16" t="s">
        <v>145</v>
      </c>
      <c r="BM106" s="178" t="s">
        <v>174</v>
      </c>
    </row>
    <row r="107" spans="1:65" s="2" customFormat="1" ht="24.2" customHeight="1">
      <c r="A107" s="33"/>
      <c r="B107" s="34"/>
      <c r="C107" s="167" t="s">
        <v>175</v>
      </c>
      <c r="D107" s="167" t="s">
        <v>118</v>
      </c>
      <c r="E107" s="168" t="s">
        <v>176</v>
      </c>
      <c r="F107" s="169" t="s">
        <v>177</v>
      </c>
      <c r="G107" s="170" t="s">
        <v>144</v>
      </c>
      <c r="H107" s="171">
        <v>1</v>
      </c>
      <c r="I107" s="172"/>
      <c r="J107" s="173">
        <f t="shared" si="0"/>
        <v>0</v>
      </c>
      <c r="K107" s="169" t="s">
        <v>19</v>
      </c>
      <c r="L107" s="38"/>
      <c r="M107" s="174" t="s">
        <v>19</v>
      </c>
      <c r="N107" s="175" t="s">
        <v>42</v>
      </c>
      <c r="O107" s="63"/>
      <c r="P107" s="176">
        <f t="shared" si="1"/>
        <v>0</v>
      </c>
      <c r="Q107" s="176">
        <v>0</v>
      </c>
      <c r="R107" s="176">
        <f t="shared" si="2"/>
        <v>0</v>
      </c>
      <c r="S107" s="176">
        <v>0</v>
      </c>
      <c r="T107" s="177">
        <f t="shared" si="3"/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145</v>
      </c>
      <c r="AT107" s="178" t="s">
        <v>118</v>
      </c>
      <c r="AU107" s="178" t="s">
        <v>78</v>
      </c>
      <c r="AY107" s="16" t="s">
        <v>114</v>
      </c>
      <c r="BE107" s="179">
        <f t="shared" si="4"/>
        <v>0</v>
      </c>
      <c r="BF107" s="179">
        <f t="shared" si="5"/>
        <v>0</v>
      </c>
      <c r="BG107" s="179">
        <f t="shared" si="6"/>
        <v>0</v>
      </c>
      <c r="BH107" s="179">
        <f t="shared" si="7"/>
        <v>0</v>
      </c>
      <c r="BI107" s="179">
        <f t="shared" si="8"/>
        <v>0</v>
      </c>
      <c r="BJ107" s="16" t="s">
        <v>76</v>
      </c>
      <c r="BK107" s="179">
        <f t="shared" si="9"/>
        <v>0</v>
      </c>
      <c r="BL107" s="16" t="s">
        <v>145</v>
      </c>
      <c r="BM107" s="178" t="s">
        <v>178</v>
      </c>
    </row>
    <row r="108" spans="1:65" s="2" customFormat="1" ht="16.5" customHeight="1">
      <c r="A108" s="33"/>
      <c r="B108" s="34"/>
      <c r="C108" s="167" t="s">
        <v>179</v>
      </c>
      <c r="D108" s="167" t="s">
        <v>118</v>
      </c>
      <c r="E108" s="168" t="s">
        <v>180</v>
      </c>
      <c r="F108" s="169" t="s">
        <v>181</v>
      </c>
      <c r="G108" s="170" t="s">
        <v>144</v>
      </c>
      <c r="H108" s="171">
        <v>1</v>
      </c>
      <c r="I108" s="172"/>
      <c r="J108" s="173">
        <f t="shared" si="0"/>
        <v>0</v>
      </c>
      <c r="K108" s="169" t="s">
        <v>19</v>
      </c>
      <c r="L108" s="38"/>
      <c r="M108" s="174" t="s">
        <v>19</v>
      </c>
      <c r="N108" s="175" t="s">
        <v>42</v>
      </c>
      <c r="O108" s="63"/>
      <c r="P108" s="176">
        <f t="shared" si="1"/>
        <v>0</v>
      </c>
      <c r="Q108" s="176">
        <v>0</v>
      </c>
      <c r="R108" s="176">
        <f t="shared" si="2"/>
        <v>0</v>
      </c>
      <c r="S108" s="176">
        <v>0</v>
      </c>
      <c r="T108" s="177">
        <f t="shared" si="3"/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145</v>
      </c>
      <c r="AT108" s="178" t="s">
        <v>118</v>
      </c>
      <c r="AU108" s="178" t="s">
        <v>78</v>
      </c>
      <c r="AY108" s="16" t="s">
        <v>114</v>
      </c>
      <c r="BE108" s="179">
        <f t="shared" si="4"/>
        <v>0</v>
      </c>
      <c r="BF108" s="179">
        <f t="shared" si="5"/>
        <v>0</v>
      </c>
      <c r="BG108" s="179">
        <f t="shared" si="6"/>
        <v>0</v>
      </c>
      <c r="BH108" s="179">
        <f t="shared" si="7"/>
        <v>0</v>
      </c>
      <c r="BI108" s="179">
        <f t="shared" si="8"/>
        <v>0</v>
      </c>
      <c r="BJ108" s="16" t="s">
        <v>76</v>
      </c>
      <c r="BK108" s="179">
        <f t="shared" si="9"/>
        <v>0</v>
      </c>
      <c r="BL108" s="16" t="s">
        <v>145</v>
      </c>
      <c r="BM108" s="178" t="s">
        <v>182</v>
      </c>
    </row>
    <row r="109" spans="1:65" s="2" customFormat="1" ht="16.5" customHeight="1">
      <c r="A109" s="33"/>
      <c r="B109" s="34"/>
      <c r="C109" s="167" t="s">
        <v>183</v>
      </c>
      <c r="D109" s="167" t="s">
        <v>118</v>
      </c>
      <c r="E109" s="168" t="s">
        <v>184</v>
      </c>
      <c r="F109" s="169" t="s">
        <v>185</v>
      </c>
      <c r="G109" s="170" t="s">
        <v>186</v>
      </c>
      <c r="H109" s="171">
        <v>16</v>
      </c>
      <c r="I109" s="172"/>
      <c r="J109" s="173">
        <f t="shared" si="0"/>
        <v>0</v>
      </c>
      <c r="K109" s="169" t="s">
        <v>19</v>
      </c>
      <c r="L109" s="38"/>
      <c r="M109" s="174" t="s">
        <v>19</v>
      </c>
      <c r="N109" s="175" t="s">
        <v>42</v>
      </c>
      <c r="O109" s="63"/>
      <c r="P109" s="176">
        <f t="shared" si="1"/>
        <v>0</v>
      </c>
      <c r="Q109" s="176">
        <v>0</v>
      </c>
      <c r="R109" s="176">
        <f t="shared" si="2"/>
        <v>0</v>
      </c>
      <c r="S109" s="176">
        <v>0</v>
      </c>
      <c r="T109" s="177">
        <f t="shared" si="3"/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145</v>
      </c>
      <c r="AT109" s="178" t="s">
        <v>118</v>
      </c>
      <c r="AU109" s="178" t="s">
        <v>78</v>
      </c>
      <c r="AY109" s="16" t="s">
        <v>114</v>
      </c>
      <c r="BE109" s="179">
        <f t="shared" si="4"/>
        <v>0</v>
      </c>
      <c r="BF109" s="179">
        <f t="shared" si="5"/>
        <v>0</v>
      </c>
      <c r="BG109" s="179">
        <f t="shared" si="6"/>
        <v>0</v>
      </c>
      <c r="BH109" s="179">
        <f t="shared" si="7"/>
        <v>0</v>
      </c>
      <c r="BI109" s="179">
        <f t="shared" si="8"/>
        <v>0</v>
      </c>
      <c r="BJ109" s="16" t="s">
        <v>76</v>
      </c>
      <c r="BK109" s="179">
        <f t="shared" si="9"/>
        <v>0</v>
      </c>
      <c r="BL109" s="16" t="s">
        <v>145</v>
      </c>
      <c r="BM109" s="178" t="s">
        <v>187</v>
      </c>
    </row>
    <row r="110" spans="1:65" s="2" customFormat="1" ht="16.5" customHeight="1">
      <c r="A110" s="33"/>
      <c r="B110" s="34"/>
      <c r="C110" s="167" t="s">
        <v>188</v>
      </c>
      <c r="D110" s="167" t="s">
        <v>118</v>
      </c>
      <c r="E110" s="168" t="s">
        <v>189</v>
      </c>
      <c r="F110" s="169" t="s">
        <v>190</v>
      </c>
      <c r="G110" s="170" t="s">
        <v>144</v>
      </c>
      <c r="H110" s="171">
        <v>1</v>
      </c>
      <c r="I110" s="172"/>
      <c r="J110" s="173">
        <f t="shared" si="0"/>
        <v>0</v>
      </c>
      <c r="K110" s="169" t="s">
        <v>19</v>
      </c>
      <c r="L110" s="38"/>
      <c r="M110" s="174" t="s">
        <v>19</v>
      </c>
      <c r="N110" s="175" t="s">
        <v>42</v>
      </c>
      <c r="O110" s="63"/>
      <c r="P110" s="176">
        <f t="shared" si="1"/>
        <v>0</v>
      </c>
      <c r="Q110" s="176">
        <v>0</v>
      </c>
      <c r="R110" s="176">
        <f t="shared" si="2"/>
        <v>0</v>
      </c>
      <c r="S110" s="176">
        <v>0</v>
      </c>
      <c r="T110" s="177">
        <f t="shared" si="3"/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145</v>
      </c>
      <c r="AT110" s="178" t="s">
        <v>118</v>
      </c>
      <c r="AU110" s="178" t="s">
        <v>78</v>
      </c>
      <c r="AY110" s="16" t="s">
        <v>114</v>
      </c>
      <c r="BE110" s="179">
        <f t="shared" si="4"/>
        <v>0</v>
      </c>
      <c r="BF110" s="179">
        <f t="shared" si="5"/>
        <v>0</v>
      </c>
      <c r="BG110" s="179">
        <f t="shared" si="6"/>
        <v>0</v>
      </c>
      <c r="BH110" s="179">
        <f t="shared" si="7"/>
        <v>0</v>
      </c>
      <c r="BI110" s="179">
        <f t="shared" si="8"/>
        <v>0</v>
      </c>
      <c r="BJ110" s="16" t="s">
        <v>76</v>
      </c>
      <c r="BK110" s="179">
        <f t="shared" si="9"/>
        <v>0</v>
      </c>
      <c r="BL110" s="16" t="s">
        <v>145</v>
      </c>
      <c r="BM110" s="178" t="s">
        <v>191</v>
      </c>
    </row>
    <row r="111" spans="1:65" s="2" customFormat="1" ht="21.75" customHeight="1">
      <c r="A111" s="33"/>
      <c r="B111" s="34"/>
      <c r="C111" s="167" t="s">
        <v>192</v>
      </c>
      <c r="D111" s="167" t="s">
        <v>118</v>
      </c>
      <c r="E111" s="168" t="s">
        <v>193</v>
      </c>
      <c r="F111" s="169" t="s">
        <v>194</v>
      </c>
      <c r="G111" s="170" t="s">
        <v>144</v>
      </c>
      <c r="H111" s="171">
        <v>2</v>
      </c>
      <c r="I111" s="172"/>
      <c r="J111" s="173">
        <f t="shared" si="0"/>
        <v>0</v>
      </c>
      <c r="K111" s="169" t="s">
        <v>19</v>
      </c>
      <c r="L111" s="38"/>
      <c r="M111" s="174" t="s">
        <v>19</v>
      </c>
      <c r="N111" s="175" t="s">
        <v>42</v>
      </c>
      <c r="O111" s="63"/>
      <c r="P111" s="176">
        <f t="shared" si="1"/>
        <v>0</v>
      </c>
      <c r="Q111" s="176">
        <v>0</v>
      </c>
      <c r="R111" s="176">
        <f t="shared" si="2"/>
        <v>0</v>
      </c>
      <c r="S111" s="176">
        <v>0</v>
      </c>
      <c r="T111" s="177">
        <f t="shared" si="3"/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145</v>
      </c>
      <c r="AT111" s="178" t="s">
        <v>118</v>
      </c>
      <c r="AU111" s="178" t="s">
        <v>78</v>
      </c>
      <c r="AY111" s="16" t="s">
        <v>114</v>
      </c>
      <c r="BE111" s="179">
        <f t="shared" si="4"/>
        <v>0</v>
      </c>
      <c r="BF111" s="179">
        <f t="shared" si="5"/>
        <v>0</v>
      </c>
      <c r="BG111" s="179">
        <f t="shared" si="6"/>
        <v>0</v>
      </c>
      <c r="BH111" s="179">
        <f t="shared" si="7"/>
        <v>0</v>
      </c>
      <c r="BI111" s="179">
        <f t="shared" si="8"/>
        <v>0</v>
      </c>
      <c r="BJ111" s="16" t="s">
        <v>76</v>
      </c>
      <c r="BK111" s="179">
        <f t="shared" si="9"/>
        <v>0</v>
      </c>
      <c r="BL111" s="16" t="s">
        <v>145</v>
      </c>
      <c r="BM111" s="178" t="s">
        <v>195</v>
      </c>
    </row>
    <row r="112" spans="1:65" s="2" customFormat="1" ht="24.2" customHeight="1">
      <c r="A112" s="33"/>
      <c r="B112" s="34"/>
      <c r="C112" s="167" t="s">
        <v>196</v>
      </c>
      <c r="D112" s="167" t="s">
        <v>118</v>
      </c>
      <c r="E112" s="168" t="s">
        <v>197</v>
      </c>
      <c r="F112" s="169" t="s">
        <v>198</v>
      </c>
      <c r="G112" s="170" t="s">
        <v>199</v>
      </c>
      <c r="H112" s="171">
        <v>15</v>
      </c>
      <c r="I112" s="172"/>
      <c r="J112" s="173">
        <f t="shared" si="0"/>
        <v>0</v>
      </c>
      <c r="K112" s="169" t="s">
        <v>122</v>
      </c>
      <c r="L112" s="38"/>
      <c r="M112" s="174" t="s">
        <v>19</v>
      </c>
      <c r="N112" s="175" t="s">
        <v>42</v>
      </c>
      <c r="O112" s="63"/>
      <c r="P112" s="176">
        <f t="shared" si="1"/>
        <v>0</v>
      </c>
      <c r="Q112" s="176">
        <v>0</v>
      </c>
      <c r="R112" s="176">
        <f t="shared" si="2"/>
        <v>0</v>
      </c>
      <c r="S112" s="176">
        <v>0</v>
      </c>
      <c r="T112" s="177">
        <f t="shared" si="3"/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145</v>
      </c>
      <c r="AT112" s="178" t="s">
        <v>118</v>
      </c>
      <c r="AU112" s="178" t="s">
        <v>78</v>
      </c>
      <c r="AY112" s="16" t="s">
        <v>114</v>
      </c>
      <c r="BE112" s="179">
        <f t="shared" si="4"/>
        <v>0</v>
      </c>
      <c r="BF112" s="179">
        <f t="shared" si="5"/>
        <v>0</v>
      </c>
      <c r="BG112" s="179">
        <f t="shared" si="6"/>
        <v>0</v>
      </c>
      <c r="BH112" s="179">
        <f t="shared" si="7"/>
        <v>0</v>
      </c>
      <c r="BI112" s="179">
        <f t="shared" si="8"/>
        <v>0</v>
      </c>
      <c r="BJ112" s="16" t="s">
        <v>76</v>
      </c>
      <c r="BK112" s="179">
        <f t="shared" si="9"/>
        <v>0</v>
      </c>
      <c r="BL112" s="16" t="s">
        <v>145</v>
      </c>
      <c r="BM112" s="178" t="s">
        <v>200</v>
      </c>
    </row>
    <row r="113" spans="1:65" s="2" customFormat="1">
      <c r="A113" s="33"/>
      <c r="B113" s="34"/>
      <c r="C113" s="35"/>
      <c r="D113" s="180" t="s">
        <v>125</v>
      </c>
      <c r="E113" s="35"/>
      <c r="F113" s="181" t="s">
        <v>201</v>
      </c>
      <c r="G113" s="35"/>
      <c r="H113" s="35"/>
      <c r="I113" s="182"/>
      <c r="J113" s="35"/>
      <c r="K113" s="35"/>
      <c r="L113" s="38"/>
      <c r="M113" s="183"/>
      <c r="N113" s="184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125</v>
      </c>
      <c r="AU113" s="16" t="s">
        <v>78</v>
      </c>
    </row>
    <row r="114" spans="1:65" s="2" customFormat="1" ht="16.5" customHeight="1">
      <c r="A114" s="33"/>
      <c r="B114" s="34"/>
      <c r="C114" s="185" t="s">
        <v>202</v>
      </c>
      <c r="D114" s="185" t="s">
        <v>203</v>
      </c>
      <c r="E114" s="186" t="s">
        <v>204</v>
      </c>
      <c r="F114" s="187" t="s">
        <v>205</v>
      </c>
      <c r="G114" s="188" t="s">
        <v>206</v>
      </c>
      <c r="H114" s="189">
        <v>15</v>
      </c>
      <c r="I114" s="190"/>
      <c r="J114" s="191">
        <f>ROUND(I114*H114,2)</f>
        <v>0</v>
      </c>
      <c r="K114" s="187" t="s">
        <v>19</v>
      </c>
      <c r="L114" s="192"/>
      <c r="M114" s="193" t="s">
        <v>19</v>
      </c>
      <c r="N114" s="194" t="s">
        <v>42</v>
      </c>
      <c r="O114" s="63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207</v>
      </c>
      <c r="AT114" s="178" t="s">
        <v>203</v>
      </c>
      <c r="AU114" s="178" t="s">
        <v>78</v>
      </c>
      <c r="AY114" s="16" t="s">
        <v>114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6" t="s">
        <v>76</v>
      </c>
      <c r="BK114" s="179">
        <f>ROUND(I114*H114,2)</f>
        <v>0</v>
      </c>
      <c r="BL114" s="16" t="s">
        <v>145</v>
      </c>
      <c r="BM114" s="178" t="s">
        <v>208</v>
      </c>
    </row>
    <row r="115" spans="1:65" s="2" customFormat="1" ht="24.2" customHeight="1">
      <c r="A115" s="33"/>
      <c r="B115" s="34"/>
      <c r="C115" s="167" t="s">
        <v>209</v>
      </c>
      <c r="D115" s="167" t="s">
        <v>118</v>
      </c>
      <c r="E115" s="168" t="s">
        <v>210</v>
      </c>
      <c r="F115" s="169" t="s">
        <v>211</v>
      </c>
      <c r="G115" s="170" t="s">
        <v>199</v>
      </c>
      <c r="H115" s="171">
        <v>10</v>
      </c>
      <c r="I115" s="172"/>
      <c r="J115" s="173">
        <f>ROUND(I115*H115,2)</f>
        <v>0</v>
      </c>
      <c r="K115" s="169" t="s">
        <v>212</v>
      </c>
      <c r="L115" s="38"/>
      <c r="M115" s="174" t="s">
        <v>19</v>
      </c>
      <c r="N115" s="175" t="s">
        <v>42</v>
      </c>
      <c r="O115" s="63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145</v>
      </c>
      <c r="AT115" s="178" t="s">
        <v>118</v>
      </c>
      <c r="AU115" s="178" t="s">
        <v>78</v>
      </c>
      <c r="AY115" s="16" t="s">
        <v>114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6" t="s">
        <v>76</v>
      </c>
      <c r="BK115" s="179">
        <f>ROUND(I115*H115,2)</f>
        <v>0</v>
      </c>
      <c r="BL115" s="16" t="s">
        <v>145</v>
      </c>
      <c r="BM115" s="178" t="s">
        <v>213</v>
      </c>
    </row>
    <row r="116" spans="1:65" s="2" customFormat="1">
      <c r="A116" s="33"/>
      <c r="B116" s="34"/>
      <c r="C116" s="35"/>
      <c r="D116" s="180" t="s">
        <v>125</v>
      </c>
      <c r="E116" s="35"/>
      <c r="F116" s="181" t="s">
        <v>214</v>
      </c>
      <c r="G116" s="35"/>
      <c r="H116" s="35"/>
      <c r="I116" s="182"/>
      <c r="J116" s="35"/>
      <c r="K116" s="35"/>
      <c r="L116" s="38"/>
      <c r="M116" s="183"/>
      <c r="N116" s="184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125</v>
      </c>
      <c r="AU116" s="16" t="s">
        <v>78</v>
      </c>
    </row>
    <row r="117" spans="1:65" s="2" customFormat="1" ht="16.5" customHeight="1">
      <c r="A117" s="33"/>
      <c r="B117" s="34"/>
      <c r="C117" s="185" t="s">
        <v>215</v>
      </c>
      <c r="D117" s="185" t="s">
        <v>203</v>
      </c>
      <c r="E117" s="186" t="s">
        <v>216</v>
      </c>
      <c r="F117" s="187" t="s">
        <v>217</v>
      </c>
      <c r="G117" s="188" t="s">
        <v>199</v>
      </c>
      <c r="H117" s="189">
        <v>10.5</v>
      </c>
      <c r="I117" s="190"/>
      <c r="J117" s="191">
        <f>ROUND(I117*H117,2)</f>
        <v>0</v>
      </c>
      <c r="K117" s="187" t="s">
        <v>212</v>
      </c>
      <c r="L117" s="192"/>
      <c r="M117" s="193" t="s">
        <v>19</v>
      </c>
      <c r="N117" s="194" t="s">
        <v>42</v>
      </c>
      <c r="O117" s="63"/>
      <c r="P117" s="176">
        <f>O117*H117</f>
        <v>0</v>
      </c>
      <c r="Q117" s="176">
        <v>3.8999999999999999E-4</v>
      </c>
      <c r="R117" s="176">
        <f>Q117*H117</f>
        <v>4.0949999999999997E-3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207</v>
      </c>
      <c r="AT117" s="178" t="s">
        <v>203</v>
      </c>
      <c r="AU117" s="178" t="s">
        <v>78</v>
      </c>
      <c r="AY117" s="16" t="s">
        <v>114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6" t="s">
        <v>76</v>
      </c>
      <c r="BK117" s="179">
        <f>ROUND(I117*H117,2)</f>
        <v>0</v>
      </c>
      <c r="BL117" s="16" t="s">
        <v>145</v>
      </c>
      <c r="BM117" s="178" t="s">
        <v>218</v>
      </c>
    </row>
    <row r="118" spans="1:65" s="13" customFormat="1">
      <c r="B118" s="195"/>
      <c r="C118" s="196"/>
      <c r="D118" s="197" t="s">
        <v>219</v>
      </c>
      <c r="E118" s="196"/>
      <c r="F118" s="198" t="s">
        <v>220</v>
      </c>
      <c r="G118" s="196"/>
      <c r="H118" s="199">
        <v>10.5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219</v>
      </c>
      <c r="AU118" s="205" t="s">
        <v>78</v>
      </c>
      <c r="AV118" s="13" t="s">
        <v>78</v>
      </c>
      <c r="AW118" s="13" t="s">
        <v>4</v>
      </c>
      <c r="AX118" s="13" t="s">
        <v>76</v>
      </c>
      <c r="AY118" s="205" t="s">
        <v>114</v>
      </c>
    </row>
    <row r="119" spans="1:65" s="2" customFormat="1" ht="24.2" customHeight="1">
      <c r="A119" s="33"/>
      <c r="B119" s="34"/>
      <c r="C119" s="167" t="s">
        <v>221</v>
      </c>
      <c r="D119" s="167" t="s">
        <v>118</v>
      </c>
      <c r="E119" s="168" t="s">
        <v>222</v>
      </c>
      <c r="F119" s="169" t="s">
        <v>223</v>
      </c>
      <c r="G119" s="170" t="s">
        <v>199</v>
      </c>
      <c r="H119" s="171">
        <v>12</v>
      </c>
      <c r="I119" s="172"/>
      <c r="J119" s="173">
        <f>ROUND(I119*H119,2)</f>
        <v>0</v>
      </c>
      <c r="K119" s="169" t="s">
        <v>212</v>
      </c>
      <c r="L119" s="38"/>
      <c r="M119" s="174" t="s">
        <v>19</v>
      </c>
      <c r="N119" s="175" t="s">
        <v>42</v>
      </c>
      <c r="O119" s="63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145</v>
      </c>
      <c r="AT119" s="178" t="s">
        <v>118</v>
      </c>
      <c r="AU119" s="178" t="s">
        <v>78</v>
      </c>
      <c r="AY119" s="16" t="s">
        <v>114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6" t="s">
        <v>76</v>
      </c>
      <c r="BK119" s="179">
        <f>ROUND(I119*H119,2)</f>
        <v>0</v>
      </c>
      <c r="BL119" s="16" t="s">
        <v>145</v>
      </c>
      <c r="BM119" s="178" t="s">
        <v>224</v>
      </c>
    </row>
    <row r="120" spans="1:65" s="2" customFormat="1">
      <c r="A120" s="33"/>
      <c r="B120" s="34"/>
      <c r="C120" s="35"/>
      <c r="D120" s="180" t="s">
        <v>125</v>
      </c>
      <c r="E120" s="35"/>
      <c r="F120" s="181" t="s">
        <v>225</v>
      </c>
      <c r="G120" s="35"/>
      <c r="H120" s="35"/>
      <c r="I120" s="182"/>
      <c r="J120" s="35"/>
      <c r="K120" s="35"/>
      <c r="L120" s="38"/>
      <c r="M120" s="183"/>
      <c r="N120" s="184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125</v>
      </c>
      <c r="AU120" s="16" t="s">
        <v>78</v>
      </c>
    </row>
    <row r="121" spans="1:65" s="2" customFormat="1" ht="16.5" customHeight="1">
      <c r="A121" s="33"/>
      <c r="B121" s="34"/>
      <c r="C121" s="185" t="s">
        <v>226</v>
      </c>
      <c r="D121" s="185" t="s">
        <v>203</v>
      </c>
      <c r="E121" s="186" t="s">
        <v>227</v>
      </c>
      <c r="F121" s="187" t="s">
        <v>228</v>
      </c>
      <c r="G121" s="188" t="s">
        <v>199</v>
      </c>
      <c r="H121" s="189">
        <v>12.6</v>
      </c>
      <c r="I121" s="190"/>
      <c r="J121" s="191">
        <f>ROUND(I121*H121,2)</f>
        <v>0</v>
      </c>
      <c r="K121" s="187" t="s">
        <v>212</v>
      </c>
      <c r="L121" s="192"/>
      <c r="M121" s="193" t="s">
        <v>19</v>
      </c>
      <c r="N121" s="194" t="s">
        <v>42</v>
      </c>
      <c r="O121" s="63"/>
      <c r="P121" s="176">
        <f>O121*H121</f>
        <v>0</v>
      </c>
      <c r="Q121" s="176">
        <v>1.0000000000000001E-5</v>
      </c>
      <c r="R121" s="176">
        <f>Q121*H121</f>
        <v>1.26E-4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207</v>
      </c>
      <c r="AT121" s="178" t="s">
        <v>203</v>
      </c>
      <c r="AU121" s="178" t="s">
        <v>78</v>
      </c>
      <c r="AY121" s="16" t="s">
        <v>114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6" t="s">
        <v>76</v>
      </c>
      <c r="BK121" s="179">
        <f>ROUND(I121*H121,2)</f>
        <v>0</v>
      </c>
      <c r="BL121" s="16" t="s">
        <v>145</v>
      </c>
      <c r="BM121" s="178" t="s">
        <v>229</v>
      </c>
    </row>
    <row r="122" spans="1:65" s="13" customFormat="1">
      <c r="B122" s="195"/>
      <c r="C122" s="196"/>
      <c r="D122" s="197" t="s">
        <v>219</v>
      </c>
      <c r="E122" s="196"/>
      <c r="F122" s="198" t="s">
        <v>230</v>
      </c>
      <c r="G122" s="196"/>
      <c r="H122" s="199">
        <v>12.6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219</v>
      </c>
      <c r="AU122" s="205" t="s">
        <v>78</v>
      </c>
      <c r="AV122" s="13" t="s">
        <v>78</v>
      </c>
      <c r="AW122" s="13" t="s">
        <v>4</v>
      </c>
      <c r="AX122" s="13" t="s">
        <v>76</v>
      </c>
      <c r="AY122" s="205" t="s">
        <v>114</v>
      </c>
    </row>
    <row r="123" spans="1:65" s="2" customFormat="1" ht="24.2" customHeight="1">
      <c r="A123" s="33"/>
      <c r="B123" s="34"/>
      <c r="C123" s="167" t="s">
        <v>231</v>
      </c>
      <c r="D123" s="167" t="s">
        <v>118</v>
      </c>
      <c r="E123" s="168" t="s">
        <v>232</v>
      </c>
      <c r="F123" s="169" t="s">
        <v>233</v>
      </c>
      <c r="G123" s="170" t="s">
        <v>206</v>
      </c>
      <c r="H123" s="171">
        <v>2</v>
      </c>
      <c r="I123" s="172"/>
      <c r="J123" s="173">
        <f>ROUND(I123*H123,2)</f>
        <v>0</v>
      </c>
      <c r="K123" s="169" t="s">
        <v>122</v>
      </c>
      <c r="L123" s="38"/>
      <c r="M123" s="174" t="s">
        <v>19</v>
      </c>
      <c r="N123" s="175" t="s">
        <v>42</v>
      </c>
      <c r="O123" s="63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145</v>
      </c>
      <c r="AT123" s="178" t="s">
        <v>118</v>
      </c>
      <c r="AU123" s="178" t="s">
        <v>78</v>
      </c>
      <c r="AY123" s="16" t="s">
        <v>114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6" t="s">
        <v>76</v>
      </c>
      <c r="BK123" s="179">
        <f>ROUND(I123*H123,2)</f>
        <v>0</v>
      </c>
      <c r="BL123" s="16" t="s">
        <v>145</v>
      </c>
      <c r="BM123" s="178" t="s">
        <v>234</v>
      </c>
    </row>
    <row r="124" spans="1:65" s="2" customFormat="1">
      <c r="A124" s="33"/>
      <c r="B124" s="34"/>
      <c r="C124" s="35"/>
      <c r="D124" s="180" t="s">
        <v>125</v>
      </c>
      <c r="E124" s="35"/>
      <c r="F124" s="181" t="s">
        <v>235</v>
      </c>
      <c r="G124" s="35"/>
      <c r="H124" s="35"/>
      <c r="I124" s="182"/>
      <c r="J124" s="35"/>
      <c r="K124" s="35"/>
      <c r="L124" s="38"/>
      <c r="M124" s="183"/>
      <c r="N124" s="184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125</v>
      </c>
      <c r="AU124" s="16" t="s">
        <v>78</v>
      </c>
    </row>
    <row r="125" spans="1:65" s="2" customFormat="1" ht="16.5" customHeight="1">
      <c r="A125" s="33"/>
      <c r="B125" s="34"/>
      <c r="C125" s="185" t="s">
        <v>236</v>
      </c>
      <c r="D125" s="185" t="s">
        <v>203</v>
      </c>
      <c r="E125" s="186" t="s">
        <v>237</v>
      </c>
      <c r="F125" s="187" t="s">
        <v>238</v>
      </c>
      <c r="G125" s="188" t="s">
        <v>206</v>
      </c>
      <c r="H125" s="189">
        <v>2</v>
      </c>
      <c r="I125" s="190"/>
      <c r="J125" s="191">
        <f>ROUND(I125*H125,2)</f>
        <v>0</v>
      </c>
      <c r="K125" s="187" t="s">
        <v>19</v>
      </c>
      <c r="L125" s="192"/>
      <c r="M125" s="193" t="s">
        <v>19</v>
      </c>
      <c r="N125" s="194" t="s">
        <v>42</v>
      </c>
      <c r="O125" s="63"/>
      <c r="P125" s="176">
        <f>O125*H125</f>
        <v>0</v>
      </c>
      <c r="Q125" s="176">
        <v>3.5E-4</v>
      </c>
      <c r="R125" s="176">
        <f>Q125*H125</f>
        <v>6.9999999999999999E-4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207</v>
      </c>
      <c r="AT125" s="178" t="s">
        <v>203</v>
      </c>
      <c r="AU125" s="178" t="s">
        <v>78</v>
      </c>
      <c r="AY125" s="16" t="s">
        <v>114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6" t="s">
        <v>76</v>
      </c>
      <c r="BK125" s="179">
        <f>ROUND(I125*H125,2)</f>
        <v>0</v>
      </c>
      <c r="BL125" s="16" t="s">
        <v>145</v>
      </c>
      <c r="BM125" s="178" t="s">
        <v>239</v>
      </c>
    </row>
    <row r="126" spans="1:65" s="2" customFormat="1" ht="16.5" customHeight="1">
      <c r="A126" s="33"/>
      <c r="B126" s="34"/>
      <c r="C126" s="185" t="s">
        <v>240</v>
      </c>
      <c r="D126" s="185" t="s">
        <v>203</v>
      </c>
      <c r="E126" s="186" t="s">
        <v>241</v>
      </c>
      <c r="F126" s="187" t="s">
        <v>242</v>
      </c>
      <c r="G126" s="188" t="s">
        <v>144</v>
      </c>
      <c r="H126" s="189">
        <v>2</v>
      </c>
      <c r="I126" s="190"/>
      <c r="J126" s="191">
        <f>ROUND(I126*H126,2)</f>
        <v>0</v>
      </c>
      <c r="K126" s="187" t="s">
        <v>19</v>
      </c>
      <c r="L126" s="192"/>
      <c r="M126" s="193" t="s">
        <v>19</v>
      </c>
      <c r="N126" s="194" t="s">
        <v>42</v>
      </c>
      <c r="O126" s="63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207</v>
      </c>
      <c r="AT126" s="178" t="s">
        <v>203</v>
      </c>
      <c r="AU126" s="178" t="s">
        <v>78</v>
      </c>
      <c r="AY126" s="16" t="s">
        <v>114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6" t="s">
        <v>76</v>
      </c>
      <c r="BK126" s="179">
        <f>ROUND(I126*H126,2)</f>
        <v>0</v>
      </c>
      <c r="BL126" s="16" t="s">
        <v>145</v>
      </c>
      <c r="BM126" s="178" t="s">
        <v>243</v>
      </c>
    </row>
    <row r="127" spans="1:65" s="2" customFormat="1" ht="33" customHeight="1">
      <c r="A127" s="33"/>
      <c r="B127" s="34"/>
      <c r="C127" s="167" t="s">
        <v>244</v>
      </c>
      <c r="D127" s="167" t="s">
        <v>118</v>
      </c>
      <c r="E127" s="168" t="s">
        <v>245</v>
      </c>
      <c r="F127" s="169" t="s">
        <v>246</v>
      </c>
      <c r="G127" s="170" t="s">
        <v>206</v>
      </c>
      <c r="H127" s="171">
        <v>12</v>
      </c>
      <c r="I127" s="172"/>
      <c r="J127" s="173">
        <f>ROUND(I127*H127,2)</f>
        <v>0</v>
      </c>
      <c r="K127" s="169" t="s">
        <v>122</v>
      </c>
      <c r="L127" s="38"/>
      <c r="M127" s="174" t="s">
        <v>19</v>
      </c>
      <c r="N127" s="175" t="s">
        <v>42</v>
      </c>
      <c r="O127" s="63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145</v>
      </c>
      <c r="AT127" s="178" t="s">
        <v>118</v>
      </c>
      <c r="AU127" s="178" t="s">
        <v>78</v>
      </c>
      <c r="AY127" s="16" t="s">
        <v>114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76</v>
      </c>
      <c r="BK127" s="179">
        <f>ROUND(I127*H127,2)</f>
        <v>0</v>
      </c>
      <c r="BL127" s="16" t="s">
        <v>145</v>
      </c>
      <c r="BM127" s="178" t="s">
        <v>247</v>
      </c>
    </row>
    <row r="128" spans="1:65" s="2" customFormat="1">
      <c r="A128" s="33"/>
      <c r="B128" s="34"/>
      <c r="C128" s="35"/>
      <c r="D128" s="180" t="s">
        <v>125</v>
      </c>
      <c r="E128" s="35"/>
      <c r="F128" s="181" t="s">
        <v>248</v>
      </c>
      <c r="G128" s="35"/>
      <c r="H128" s="35"/>
      <c r="I128" s="182"/>
      <c r="J128" s="35"/>
      <c r="K128" s="35"/>
      <c r="L128" s="38"/>
      <c r="M128" s="183"/>
      <c r="N128" s="184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125</v>
      </c>
      <c r="AU128" s="16" t="s">
        <v>78</v>
      </c>
    </row>
    <row r="129" spans="1:65" s="2" customFormat="1" ht="16.5" customHeight="1">
      <c r="A129" s="33"/>
      <c r="B129" s="34"/>
      <c r="C129" s="185" t="s">
        <v>249</v>
      </c>
      <c r="D129" s="185" t="s">
        <v>203</v>
      </c>
      <c r="E129" s="186" t="s">
        <v>250</v>
      </c>
      <c r="F129" s="187" t="s">
        <v>251</v>
      </c>
      <c r="G129" s="188" t="s">
        <v>144</v>
      </c>
      <c r="H129" s="189">
        <v>8</v>
      </c>
      <c r="I129" s="190"/>
      <c r="J129" s="191">
        <f>ROUND(I129*H129,2)</f>
        <v>0</v>
      </c>
      <c r="K129" s="187" t="s">
        <v>19</v>
      </c>
      <c r="L129" s="192"/>
      <c r="M129" s="193" t="s">
        <v>19</v>
      </c>
      <c r="N129" s="194" t="s">
        <v>42</v>
      </c>
      <c r="O129" s="63"/>
      <c r="P129" s="176">
        <f>O129*H129</f>
        <v>0</v>
      </c>
      <c r="Q129" s="176">
        <v>1.4999999999999999E-4</v>
      </c>
      <c r="R129" s="176">
        <f>Q129*H129</f>
        <v>1.1999999999999999E-3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207</v>
      </c>
      <c r="AT129" s="178" t="s">
        <v>203</v>
      </c>
      <c r="AU129" s="178" t="s">
        <v>78</v>
      </c>
      <c r="AY129" s="16" t="s">
        <v>114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76</v>
      </c>
      <c r="BK129" s="179">
        <f>ROUND(I129*H129,2)</f>
        <v>0</v>
      </c>
      <c r="BL129" s="16" t="s">
        <v>145</v>
      </c>
      <c r="BM129" s="178" t="s">
        <v>252</v>
      </c>
    </row>
    <row r="130" spans="1:65" s="2" customFormat="1" ht="16.5" customHeight="1">
      <c r="A130" s="33"/>
      <c r="B130" s="34"/>
      <c r="C130" s="185" t="s">
        <v>253</v>
      </c>
      <c r="D130" s="185" t="s">
        <v>203</v>
      </c>
      <c r="E130" s="186" t="s">
        <v>254</v>
      </c>
      <c r="F130" s="187" t="s">
        <v>255</v>
      </c>
      <c r="G130" s="188" t="s">
        <v>206</v>
      </c>
      <c r="H130" s="189">
        <v>4</v>
      </c>
      <c r="I130" s="190"/>
      <c r="J130" s="191">
        <f>ROUND(I130*H130,2)</f>
        <v>0</v>
      </c>
      <c r="K130" s="187" t="s">
        <v>19</v>
      </c>
      <c r="L130" s="192"/>
      <c r="M130" s="193" t="s">
        <v>19</v>
      </c>
      <c r="N130" s="194" t="s">
        <v>42</v>
      </c>
      <c r="O130" s="63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207</v>
      </c>
      <c r="AT130" s="178" t="s">
        <v>203</v>
      </c>
      <c r="AU130" s="178" t="s">
        <v>78</v>
      </c>
      <c r="AY130" s="16" t="s">
        <v>114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6" t="s">
        <v>76</v>
      </c>
      <c r="BK130" s="179">
        <f>ROUND(I130*H130,2)</f>
        <v>0</v>
      </c>
      <c r="BL130" s="16" t="s">
        <v>145</v>
      </c>
      <c r="BM130" s="178" t="s">
        <v>256</v>
      </c>
    </row>
    <row r="131" spans="1:65" s="2" customFormat="1" ht="16.5" customHeight="1">
      <c r="A131" s="33"/>
      <c r="B131" s="34"/>
      <c r="C131" s="185" t="s">
        <v>257</v>
      </c>
      <c r="D131" s="185" t="s">
        <v>203</v>
      </c>
      <c r="E131" s="186" t="s">
        <v>258</v>
      </c>
      <c r="F131" s="187" t="s">
        <v>259</v>
      </c>
      <c r="G131" s="188" t="s">
        <v>260</v>
      </c>
      <c r="H131" s="189">
        <v>24</v>
      </c>
      <c r="I131" s="190"/>
      <c r="J131" s="191">
        <f>ROUND(I131*H131,2)</f>
        <v>0</v>
      </c>
      <c r="K131" s="187" t="s">
        <v>19</v>
      </c>
      <c r="L131" s="192"/>
      <c r="M131" s="193" t="s">
        <v>19</v>
      </c>
      <c r="N131" s="194" t="s">
        <v>42</v>
      </c>
      <c r="O131" s="63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207</v>
      </c>
      <c r="AT131" s="178" t="s">
        <v>203</v>
      </c>
      <c r="AU131" s="178" t="s">
        <v>78</v>
      </c>
      <c r="AY131" s="16" t="s">
        <v>114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76</v>
      </c>
      <c r="BK131" s="179">
        <f>ROUND(I131*H131,2)</f>
        <v>0</v>
      </c>
      <c r="BL131" s="16" t="s">
        <v>145</v>
      </c>
      <c r="BM131" s="178" t="s">
        <v>261</v>
      </c>
    </row>
    <row r="132" spans="1:65" s="2" customFormat="1" ht="33" customHeight="1">
      <c r="A132" s="33"/>
      <c r="B132" s="34"/>
      <c r="C132" s="167" t="s">
        <v>262</v>
      </c>
      <c r="D132" s="167" t="s">
        <v>118</v>
      </c>
      <c r="E132" s="168" t="s">
        <v>263</v>
      </c>
      <c r="F132" s="169" t="s">
        <v>264</v>
      </c>
      <c r="G132" s="170" t="s">
        <v>199</v>
      </c>
      <c r="H132" s="171">
        <v>25</v>
      </c>
      <c r="I132" s="172"/>
      <c r="J132" s="173">
        <f>ROUND(I132*H132,2)</f>
        <v>0</v>
      </c>
      <c r="K132" s="169" t="s">
        <v>212</v>
      </c>
      <c r="L132" s="38"/>
      <c r="M132" s="174" t="s">
        <v>19</v>
      </c>
      <c r="N132" s="175" t="s">
        <v>42</v>
      </c>
      <c r="O132" s="63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145</v>
      </c>
      <c r="AT132" s="178" t="s">
        <v>118</v>
      </c>
      <c r="AU132" s="178" t="s">
        <v>78</v>
      </c>
      <c r="AY132" s="16" t="s">
        <v>114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6" t="s">
        <v>76</v>
      </c>
      <c r="BK132" s="179">
        <f>ROUND(I132*H132,2)</f>
        <v>0</v>
      </c>
      <c r="BL132" s="16" t="s">
        <v>145</v>
      </c>
      <c r="BM132" s="178" t="s">
        <v>265</v>
      </c>
    </row>
    <row r="133" spans="1:65" s="2" customFormat="1">
      <c r="A133" s="33"/>
      <c r="B133" s="34"/>
      <c r="C133" s="35"/>
      <c r="D133" s="180" t="s">
        <v>125</v>
      </c>
      <c r="E133" s="35"/>
      <c r="F133" s="181" t="s">
        <v>266</v>
      </c>
      <c r="G133" s="35"/>
      <c r="H133" s="35"/>
      <c r="I133" s="182"/>
      <c r="J133" s="35"/>
      <c r="K133" s="35"/>
      <c r="L133" s="38"/>
      <c r="M133" s="183"/>
      <c r="N133" s="184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125</v>
      </c>
      <c r="AU133" s="16" t="s">
        <v>78</v>
      </c>
    </row>
    <row r="134" spans="1:65" s="2" customFormat="1" ht="16.5" customHeight="1">
      <c r="A134" s="33"/>
      <c r="B134" s="34"/>
      <c r="C134" s="185" t="s">
        <v>267</v>
      </c>
      <c r="D134" s="185" t="s">
        <v>203</v>
      </c>
      <c r="E134" s="186" t="s">
        <v>268</v>
      </c>
      <c r="F134" s="187" t="s">
        <v>269</v>
      </c>
      <c r="G134" s="188" t="s">
        <v>199</v>
      </c>
      <c r="H134" s="189">
        <v>28.75</v>
      </c>
      <c r="I134" s="190"/>
      <c r="J134" s="191">
        <f>ROUND(I134*H134,2)</f>
        <v>0</v>
      </c>
      <c r="K134" s="187" t="s">
        <v>212</v>
      </c>
      <c r="L134" s="192"/>
      <c r="M134" s="193" t="s">
        <v>19</v>
      </c>
      <c r="N134" s="194" t="s">
        <v>42</v>
      </c>
      <c r="O134" s="63"/>
      <c r="P134" s="176">
        <f>O134*H134</f>
        <v>0</v>
      </c>
      <c r="Q134" s="176">
        <v>1.1100000000000001E-3</v>
      </c>
      <c r="R134" s="176">
        <f>Q134*H134</f>
        <v>3.1912500000000003E-2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207</v>
      </c>
      <c r="AT134" s="178" t="s">
        <v>203</v>
      </c>
      <c r="AU134" s="178" t="s">
        <v>78</v>
      </c>
      <c r="AY134" s="16" t="s">
        <v>114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6" t="s">
        <v>76</v>
      </c>
      <c r="BK134" s="179">
        <f>ROUND(I134*H134,2)</f>
        <v>0</v>
      </c>
      <c r="BL134" s="16" t="s">
        <v>145</v>
      </c>
      <c r="BM134" s="178" t="s">
        <v>270</v>
      </c>
    </row>
    <row r="135" spans="1:65" s="13" customFormat="1">
      <c r="B135" s="195"/>
      <c r="C135" s="196"/>
      <c r="D135" s="197" t="s">
        <v>219</v>
      </c>
      <c r="E135" s="196"/>
      <c r="F135" s="198" t="s">
        <v>271</v>
      </c>
      <c r="G135" s="196"/>
      <c r="H135" s="199">
        <v>28.75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219</v>
      </c>
      <c r="AU135" s="205" t="s">
        <v>78</v>
      </c>
      <c r="AV135" s="13" t="s">
        <v>78</v>
      </c>
      <c r="AW135" s="13" t="s">
        <v>4</v>
      </c>
      <c r="AX135" s="13" t="s">
        <v>76</v>
      </c>
      <c r="AY135" s="205" t="s">
        <v>114</v>
      </c>
    </row>
    <row r="136" spans="1:65" s="2" customFormat="1" ht="16.5" customHeight="1">
      <c r="A136" s="33"/>
      <c r="B136" s="34"/>
      <c r="C136" s="167" t="s">
        <v>272</v>
      </c>
      <c r="D136" s="167" t="s">
        <v>118</v>
      </c>
      <c r="E136" s="168" t="s">
        <v>273</v>
      </c>
      <c r="F136" s="169" t="s">
        <v>274</v>
      </c>
      <c r="G136" s="170" t="s">
        <v>199</v>
      </c>
      <c r="H136" s="171">
        <v>2320</v>
      </c>
      <c r="I136" s="172"/>
      <c r="J136" s="173">
        <f>ROUND(I136*H136,2)</f>
        <v>0</v>
      </c>
      <c r="K136" s="169" t="s">
        <v>212</v>
      </c>
      <c r="L136" s="38"/>
      <c r="M136" s="174" t="s">
        <v>19</v>
      </c>
      <c r="N136" s="175" t="s">
        <v>42</v>
      </c>
      <c r="O136" s="63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145</v>
      </c>
      <c r="AT136" s="178" t="s">
        <v>118</v>
      </c>
      <c r="AU136" s="178" t="s">
        <v>78</v>
      </c>
      <c r="AY136" s="16" t="s">
        <v>114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6" t="s">
        <v>76</v>
      </c>
      <c r="BK136" s="179">
        <f>ROUND(I136*H136,2)</f>
        <v>0</v>
      </c>
      <c r="BL136" s="16" t="s">
        <v>145</v>
      </c>
      <c r="BM136" s="178" t="s">
        <v>275</v>
      </c>
    </row>
    <row r="137" spans="1:65" s="2" customFormat="1">
      <c r="A137" s="33"/>
      <c r="B137" s="34"/>
      <c r="C137" s="35"/>
      <c r="D137" s="180" t="s">
        <v>125</v>
      </c>
      <c r="E137" s="35"/>
      <c r="F137" s="181" t="s">
        <v>276</v>
      </c>
      <c r="G137" s="35"/>
      <c r="H137" s="35"/>
      <c r="I137" s="182"/>
      <c r="J137" s="35"/>
      <c r="K137" s="35"/>
      <c r="L137" s="38"/>
      <c r="M137" s="183"/>
      <c r="N137" s="184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125</v>
      </c>
      <c r="AU137" s="16" t="s">
        <v>78</v>
      </c>
    </row>
    <row r="138" spans="1:65" s="2" customFormat="1" ht="16.5" customHeight="1">
      <c r="A138" s="33"/>
      <c r="B138" s="34"/>
      <c r="C138" s="185" t="s">
        <v>277</v>
      </c>
      <c r="D138" s="185" t="s">
        <v>203</v>
      </c>
      <c r="E138" s="186" t="s">
        <v>278</v>
      </c>
      <c r="F138" s="187" t="s">
        <v>279</v>
      </c>
      <c r="G138" s="188" t="s">
        <v>199</v>
      </c>
      <c r="H138" s="189">
        <v>2436</v>
      </c>
      <c r="I138" s="190"/>
      <c r="J138" s="191">
        <f>ROUND(I138*H138,2)</f>
        <v>0</v>
      </c>
      <c r="K138" s="187" t="s">
        <v>19</v>
      </c>
      <c r="L138" s="192"/>
      <c r="M138" s="193" t="s">
        <v>19</v>
      </c>
      <c r="N138" s="194" t="s">
        <v>42</v>
      </c>
      <c r="O138" s="63"/>
      <c r="P138" s="176">
        <f>O138*H138</f>
        <v>0</v>
      </c>
      <c r="Q138" s="176">
        <v>8.0000000000000007E-5</v>
      </c>
      <c r="R138" s="176">
        <f>Q138*H138</f>
        <v>0.19488000000000003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207</v>
      </c>
      <c r="AT138" s="178" t="s">
        <v>203</v>
      </c>
      <c r="AU138" s="178" t="s">
        <v>78</v>
      </c>
      <c r="AY138" s="16" t="s">
        <v>114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6" t="s">
        <v>76</v>
      </c>
      <c r="BK138" s="179">
        <f>ROUND(I138*H138,2)</f>
        <v>0</v>
      </c>
      <c r="BL138" s="16" t="s">
        <v>145</v>
      </c>
      <c r="BM138" s="178" t="s">
        <v>280</v>
      </c>
    </row>
    <row r="139" spans="1:65" s="13" customFormat="1">
      <c r="B139" s="195"/>
      <c r="C139" s="196"/>
      <c r="D139" s="197" t="s">
        <v>219</v>
      </c>
      <c r="E139" s="196"/>
      <c r="F139" s="198" t="s">
        <v>281</v>
      </c>
      <c r="G139" s="196"/>
      <c r="H139" s="199">
        <v>2436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219</v>
      </c>
      <c r="AU139" s="205" t="s">
        <v>78</v>
      </c>
      <c r="AV139" s="13" t="s">
        <v>78</v>
      </c>
      <c r="AW139" s="13" t="s">
        <v>4</v>
      </c>
      <c r="AX139" s="13" t="s">
        <v>76</v>
      </c>
      <c r="AY139" s="205" t="s">
        <v>114</v>
      </c>
    </row>
    <row r="140" spans="1:65" s="2" customFormat="1" ht="16.5" customHeight="1">
      <c r="A140" s="33"/>
      <c r="B140" s="34"/>
      <c r="C140" s="167" t="s">
        <v>282</v>
      </c>
      <c r="D140" s="167" t="s">
        <v>118</v>
      </c>
      <c r="E140" s="168" t="s">
        <v>283</v>
      </c>
      <c r="F140" s="169" t="s">
        <v>284</v>
      </c>
      <c r="G140" s="170" t="s">
        <v>199</v>
      </c>
      <c r="H140" s="171">
        <v>960</v>
      </c>
      <c r="I140" s="172"/>
      <c r="J140" s="173">
        <f>ROUND(I140*H140,2)</f>
        <v>0</v>
      </c>
      <c r="K140" s="169" t="s">
        <v>212</v>
      </c>
      <c r="L140" s="38"/>
      <c r="M140" s="174" t="s">
        <v>19</v>
      </c>
      <c r="N140" s="175" t="s">
        <v>42</v>
      </c>
      <c r="O140" s="63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145</v>
      </c>
      <c r="AT140" s="178" t="s">
        <v>118</v>
      </c>
      <c r="AU140" s="178" t="s">
        <v>78</v>
      </c>
      <c r="AY140" s="16" t="s">
        <v>114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6" t="s">
        <v>76</v>
      </c>
      <c r="BK140" s="179">
        <f>ROUND(I140*H140,2)</f>
        <v>0</v>
      </c>
      <c r="BL140" s="16" t="s">
        <v>145</v>
      </c>
      <c r="BM140" s="178" t="s">
        <v>285</v>
      </c>
    </row>
    <row r="141" spans="1:65" s="2" customFormat="1">
      <c r="A141" s="33"/>
      <c r="B141" s="34"/>
      <c r="C141" s="35"/>
      <c r="D141" s="180" t="s">
        <v>125</v>
      </c>
      <c r="E141" s="35"/>
      <c r="F141" s="181" t="s">
        <v>286</v>
      </c>
      <c r="G141" s="35"/>
      <c r="H141" s="35"/>
      <c r="I141" s="182"/>
      <c r="J141" s="35"/>
      <c r="K141" s="35"/>
      <c r="L141" s="38"/>
      <c r="M141" s="183"/>
      <c r="N141" s="184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125</v>
      </c>
      <c r="AU141" s="16" t="s">
        <v>78</v>
      </c>
    </row>
    <row r="142" spans="1:65" s="2" customFormat="1" ht="16.5" customHeight="1">
      <c r="A142" s="33"/>
      <c r="B142" s="34"/>
      <c r="C142" s="185" t="s">
        <v>7</v>
      </c>
      <c r="D142" s="185" t="s">
        <v>203</v>
      </c>
      <c r="E142" s="186" t="s">
        <v>278</v>
      </c>
      <c r="F142" s="187" t="s">
        <v>279</v>
      </c>
      <c r="G142" s="188" t="s">
        <v>199</v>
      </c>
      <c r="H142" s="189">
        <v>1008</v>
      </c>
      <c r="I142" s="190"/>
      <c r="J142" s="191">
        <f>ROUND(I142*H142,2)</f>
        <v>0</v>
      </c>
      <c r="K142" s="187" t="s">
        <v>19</v>
      </c>
      <c r="L142" s="192"/>
      <c r="M142" s="193" t="s">
        <v>19</v>
      </c>
      <c r="N142" s="194" t="s">
        <v>42</v>
      </c>
      <c r="O142" s="63"/>
      <c r="P142" s="176">
        <f>O142*H142</f>
        <v>0</v>
      </c>
      <c r="Q142" s="176">
        <v>8.0000000000000007E-5</v>
      </c>
      <c r="R142" s="176">
        <f>Q142*H142</f>
        <v>8.0640000000000003E-2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207</v>
      </c>
      <c r="AT142" s="178" t="s">
        <v>203</v>
      </c>
      <c r="AU142" s="178" t="s">
        <v>78</v>
      </c>
      <c r="AY142" s="16" t="s">
        <v>114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6" t="s">
        <v>76</v>
      </c>
      <c r="BK142" s="179">
        <f>ROUND(I142*H142,2)</f>
        <v>0</v>
      </c>
      <c r="BL142" s="16" t="s">
        <v>145</v>
      </c>
      <c r="BM142" s="178" t="s">
        <v>287</v>
      </c>
    </row>
    <row r="143" spans="1:65" s="13" customFormat="1">
      <c r="B143" s="195"/>
      <c r="C143" s="196"/>
      <c r="D143" s="197" t="s">
        <v>219</v>
      </c>
      <c r="E143" s="196"/>
      <c r="F143" s="198" t="s">
        <v>288</v>
      </c>
      <c r="G143" s="196"/>
      <c r="H143" s="199">
        <v>1008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219</v>
      </c>
      <c r="AU143" s="205" t="s">
        <v>78</v>
      </c>
      <c r="AV143" s="13" t="s">
        <v>78</v>
      </c>
      <c r="AW143" s="13" t="s">
        <v>4</v>
      </c>
      <c r="AX143" s="13" t="s">
        <v>76</v>
      </c>
      <c r="AY143" s="205" t="s">
        <v>114</v>
      </c>
    </row>
    <row r="144" spans="1:65" s="2" customFormat="1" ht="24.2" customHeight="1">
      <c r="A144" s="33"/>
      <c r="B144" s="34"/>
      <c r="C144" s="167" t="s">
        <v>289</v>
      </c>
      <c r="D144" s="167" t="s">
        <v>118</v>
      </c>
      <c r="E144" s="168" t="s">
        <v>290</v>
      </c>
      <c r="F144" s="169" t="s">
        <v>291</v>
      </c>
      <c r="G144" s="170" t="s">
        <v>199</v>
      </c>
      <c r="H144" s="171">
        <v>15</v>
      </c>
      <c r="I144" s="172"/>
      <c r="J144" s="173">
        <f>ROUND(I144*H144,2)</f>
        <v>0</v>
      </c>
      <c r="K144" s="169" t="s">
        <v>212</v>
      </c>
      <c r="L144" s="38"/>
      <c r="M144" s="174" t="s">
        <v>19</v>
      </c>
      <c r="N144" s="175" t="s">
        <v>42</v>
      </c>
      <c r="O144" s="63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145</v>
      </c>
      <c r="AT144" s="178" t="s">
        <v>118</v>
      </c>
      <c r="AU144" s="178" t="s">
        <v>78</v>
      </c>
      <c r="AY144" s="16" t="s">
        <v>114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6" t="s">
        <v>76</v>
      </c>
      <c r="BK144" s="179">
        <f>ROUND(I144*H144,2)</f>
        <v>0</v>
      </c>
      <c r="BL144" s="16" t="s">
        <v>145</v>
      </c>
      <c r="BM144" s="178" t="s">
        <v>292</v>
      </c>
    </row>
    <row r="145" spans="1:65" s="2" customFormat="1">
      <c r="A145" s="33"/>
      <c r="B145" s="34"/>
      <c r="C145" s="35"/>
      <c r="D145" s="180" t="s">
        <v>125</v>
      </c>
      <c r="E145" s="35"/>
      <c r="F145" s="181" t="s">
        <v>293</v>
      </c>
      <c r="G145" s="35"/>
      <c r="H145" s="35"/>
      <c r="I145" s="182"/>
      <c r="J145" s="35"/>
      <c r="K145" s="35"/>
      <c r="L145" s="38"/>
      <c r="M145" s="183"/>
      <c r="N145" s="184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125</v>
      </c>
      <c r="AU145" s="16" t="s">
        <v>78</v>
      </c>
    </row>
    <row r="146" spans="1:65" s="2" customFormat="1" ht="16.5" customHeight="1">
      <c r="A146" s="33"/>
      <c r="B146" s="34"/>
      <c r="C146" s="185" t="s">
        <v>294</v>
      </c>
      <c r="D146" s="185" t="s">
        <v>203</v>
      </c>
      <c r="E146" s="186" t="s">
        <v>295</v>
      </c>
      <c r="F146" s="187" t="s">
        <v>296</v>
      </c>
      <c r="G146" s="188" t="s">
        <v>199</v>
      </c>
      <c r="H146" s="189">
        <v>17.25</v>
      </c>
      <c r="I146" s="190"/>
      <c r="J146" s="191">
        <f>ROUND(I146*H146,2)</f>
        <v>0</v>
      </c>
      <c r="K146" s="187" t="s">
        <v>212</v>
      </c>
      <c r="L146" s="192"/>
      <c r="M146" s="193" t="s">
        <v>19</v>
      </c>
      <c r="N146" s="194" t="s">
        <v>42</v>
      </c>
      <c r="O146" s="63"/>
      <c r="P146" s="176">
        <f>O146*H146</f>
        <v>0</v>
      </c>
      <c r="Q146" s="176">
        <v>2.1000000000000001E-4</v>
      </c>
      <c r="R146" s="176">
        <f>Q146*H146</f>
        <v>3.6225000000000003E-3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207</v>
      </c>
      <c r="AT146" s="178" t="s">
        <v>203</v>
      </c>
      <c r="AU146" s="178" t="s">
        <v>78</v>
      </c>
      <c r="AY146" s="16" t="s">
        <v>114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6" t="s">
        <v>76</v>
      </c>
      <c r="BK146" s="179">
        <f>ROUND(I146*H146,2)</f>
        <v>0</v>
      </c>
      <c r="BL146" s="16" t="s">
        <v>145</v>
      </c>
      <c r="BM146" s="178" t="s">
        <v>297</v>
      </c>
    </row>
    <row r="147" spans="1:65" s="13" customFormat="1">
      <c r="B147" s="195"/>
      <c r="C147" s="196"/>
      <c r="D147" s="197" t="s">
        <v>219</v>
      </c>
      <c r="E147" s="196"/>
      <c r="F147" s="198" t="s">
        <v>298</v>
      </c>
      <c r="G147" s="196"/>
      <c r="H147" s="199">
        <v>17.25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219</v>
      </c>
      <c r="AU147" s="205" t="s">
        <v>78</v>
      </c>
      <c r="AV147" s="13" t="s">
        <v>78</v>
      </c>
      <c r="AW147" s="13" t="s">
        <v>4</v>
      </c>
      <c r="AX147" s="13" t="s">
        <v>76</v>
      </c>
      <c r="AY147" s="205" t="s">
        <v>114</v>
      </c>
    </row>
    <row r="148" spans="1:65" s="2" customFormat="1" ht="16.5" customHeight="1">
      <c r="A148" s="33"/>
      <c r="B148" s="34"/>
      <c r="C148" s="185" t="s">
        <v>299</v>
      </c>
      <c r="D148" s="185" t="s">
        <v>203</v>
      </c>
      <c r="E148" s="186" t="s">
        <v>300</v>
      </c>
      <c r="F148" s="187" t="s">
        <v>301</v>
      </c>
      <c r="G148" s="188" t="s">
        <v>199</v>
      </c>
      <c r="H148" s="189">
        <v>28.75</v>
      </c>
      <c r="I148" s="190"/>
      <c r="J148" s="191">
        <f>ROUND(I148*H148,2)</f>
        <v>0</v>
      </c>
      <c r="K148" s="187" t="s">
        <v>212</v>
      </c>
      <c r="L148" s="192"/>
      <c r="M148" s="193" t="s">
        <v>19</v>
      </c>
      <c r="N148" s="194" t="s">
        <v>42</v>
      </c>
      <c r="O148" s="63"/>
      <c r="P148" s="176">
        <f>O148*H148</f>
        <v>0</v>
      </c>
      <c r="Q148" s="176">
        <v>1.6000000000000001E-4</v>
      </c>
      <c r="R148" s="176">
        <f>Q148*H148</f>
        <v>4.6000000000000008E-3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207</v>
      </c>
      <c r="AT148" s="178" t="s">
        <v>203</v>
      </c>
      <c r="AU148" s="178" t="s">
        <v>78</v>
      </c>
      <c r="AY148" s="16" t="s">
        <v>114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6" t="s">
        <v>76</v>
      </c>
      <c r="BK148" s="179">
        <f>ROUND(I148*H148,2)</f>
        <v>0</v>
      </c>
      <c r="BL148" s="16" t="s">
        <v>145</v>
      </c>
      <c r="BM148" s="178" t="s">
        <v>302</v>
      </c>
    </row>
    <row r="149" spans="1:65" s="13" customFormat="1">
      <c r="B149" s="195"/>
      <c r="C149" s="196"/>
      <c r="D149" s="197" t="s">
        <v>219</v>
      </c>
      <c r="E149" s="196"/>
      <c r="F149" s="198" t="s">
        <v>271</v>
      </c>
      <c r="G149" s="196"/>
      <c r="H149" s="199">
        <v>28.75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219</v>
      </c>
      <c r="AU149" s="205" t="s">
        <v>78</v>
      </c>
      <c r="AV149" s="13" t="s">
        <v>78</v>
      </c>
      <c r="AW149" s="13" t="s">
        <v>4</v>
      </c>
      <c r="AX149" s="13" t="s">
        <v>76</v>
      </c>
      <c r="AY149" s="205" t="s">
        <v>114</v>
      </c>
    </row>
    <row r="150" spans="1:65" s="2" customFormat="1" ht="24.2" customHeight="1">
      <c r="A150" s="33"/>
      <c r="B150" s="34"/>
      <c r="C150" s="167" t="s">
        <v>303</v>
      </c>
      <c r="D150" s="167" t="s">
        <v>118</v>
      </c>
      <c r="E150" s="168" t="s">
        <v>304</v>
      </c>
      <c r="F150" s="169" t="s">
        <v>305</v>
      </c>
      <c r="G150" s="170" t="s">
        <v>199</v>
      </c>
      <c r="H150" s="171">
        <v>103</v>
      </c>
      <c r="I150" s="172"/>
      <c r="J150" s="173">
        <f>ROUND(I150*H150,2)</f>
        <v>0</v>
      </c>
      <c r="K150" s="169" t="s">
        <v>122</v>
      </c>
      <c r="L150" s="38"/>
      <c r="M150" s="174" t="s">
        <v>19</v>
      </c>
      <c r="N150" s="175" t="s">
        <v>42</v>
      </c>
      <c r="O150" s="63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145</v>
      </c>
      <c r="AT150" s="178" t="s">
        <v>118</v>
      </c>
      <c r="AU150" s="178" t="s">
        <v>78</v>
      </c>
      <c r="AY150" s="16" t="s">
        <v>114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6" t="s">
        <v>76</v>
      </c>
      <c r="BK150" s="179">
        <f>ROUND(I150*H150,2)</f>
        <v>0</v>
      </c>
      <c r="BL150" s="16" t="s">
        <v>145</v>
      </c>
      <c r="BM150" s="178" t="s">
        <v>306</v>
      </c>
    </row>
    <row r="151" spans="1:65" s="2" customFormat="1">
      <c r="A151" s="33"/>
      <c r="B151" s="34"/>
      <c r="C151" s="35"/>
      <c r="D151" s="180" t="s">
        <v>125</v>
      </c>
      <c r="E151" s="35"/>
      <c r="F151" s="181" t="s">
        <v>307</v>
      </c>
      <c r="G151" s="35"/>
      <c r="H151" s="35"/>
      <c r="I151" s="182"/>
      <c r="J151" s="35"/>
      <c r="K151" s="35"/>
      <c r="L151" s="38"/>
      <c r="M151" s="183"/>
      <c r="N151" s="184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125</v>
      </c>
      <c r="AU151" s="16" t="s">
        <v>78</v>
      </c>
    </row>
    <row r="152" spans="1:65" s="2" customFormat="1" ht="16.5" customHeight="1">
      <c r="A152" s="33"/>
      <c r="B152" s="34"/>
      <c r="C152" s="185" t="s">
        <v>308</v>
      </c>
      <c r="D152" s="185" t="s">
        <v>203</v>
      </c>
      <c r="E152" s="186" t="s">
        <v>309</v>
      </c>
      <c r="F152" s="187" t="s">
        <v>310</v>
      </c>
      <c r="G152" s="188" t="s">
        <v>199</v>
      </c>
      <c r="H152" s="189">
        <v>14</v>
      </c>
      <c r="I152" s="190"/>
      <c r="J152" s="191">
        <f>ROUND(I152*H152,2)</f>
        <v>0</v>
      </c>
      <c r="K152" s="187" t="s">
        <v>19</v>
      </c>
      <c r="L152" s="192"/>
      <c r="M152" s="193" t="s">
        <v>19</v>
      </c>
      <c r="N152" s="194" t="s">
        <v>42</v>
      </c>
      <c r="O152" s="63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207</v>
      </c>
      <c r="AT152" s="178" t="s">
        <v>203</v>
      </c>
      <c r="AU152" s="178" t="s">
        <v>78</v>
      </c>
      <c r="AY152" s="16" t="s">
        <v>114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6" t="s">
        <v>76</v>
      </c>
      <c r="BK152" s="179">
        <f>ROUND(I152*H152,2)</f>
        <v>0</v>
      </c>
      <c r="BL152" s="16" t="s">
        <v>145</v>
      </c>
      <c r="BM152" s="178" t="s">
        <v>311</v>
      </c>
    </row>
    <row r="153" spans="1:65" s="2" customFormat="1" ht="19.5">
      <c r="A153" s="33"/>
      <c r="B153" s="34"/>
      <c r="C153" s="35"/>
      <c r="D153" s="197" t="s">
        <v>312</v>
      </c>
      <c r="E153" s="35"/>
      <c r="F153" s="206" t="s">
        <v>313</v>
      </c>
      <c r="G153" s="35"/>
      <c r="H153" s="35"/>
      <c r="I153" s="182"/>
      <c r="J153" s="35"/>
      <c r="K153" s="35"/>
      <c r="L153" s="38"/>
      <c r="M153" s="183"/>
      <c r="N153" s="184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312</v>
      </c>
      <c r="AU153" s="16" t="s">
        <v>78</v>
      </c>
    </row>
    <row r="154" spans="1:65" s="2" customFormat="1" ht="16.5" customHeight="1">
      <c r="A154" s="33"/>
      <c r="B154" s="34"/>
      <c r="C154" s="185" t="s">
        <v>314</v>
      </c>
      <c r="D154" s="185" t="s">
        <v>203</v>
      </c>
      <c r="E154" s="186" t="s">
        <v>315</v>
      </c>
      <c r="F154" s="187" t="s">
        <v>316</v>
      </c>
      <c r="G154" s="188" t="s">
        <v>199</v>
      </c>
      <c r="H154" s="189">
        <v>21</v>
      </c>
      <c r="I154" s="190"/>
      <c r="J154" s="191">
        <f>ROUND(I154*H154,2)</f>
        <v>0</v>
      </c>
      <c r="K154" s="187" t="s">
        <v>19</v>
      </c>
      <c r="L154" s="192"/>
      <c r="M154" s="193" t="s">
        <v>19</v>
      </c>
      <c r="N154" s="194" t="s">
        <v>42</v>
      </c>
      <c r="O154" s="63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207</v>
      </c>
      <c r="AT154" s="178" t="s">
        <v>203</v>
      </c>
      <c r="AU154" s="178" t="s">
        <v>78</v>
      </c>
      <c r="AY154" s="16" t="s">
        <v>114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6" t="s">
        <v>76</v>
      </c>
      <c r="BK154" s="179">
        <f>ROUND(I154*H154,2)</f>
        <v>0</v>
      </c>
      <c r="BL154" s="16" t="s">
        <v>145</v>
      </c>
      <c r="BM154" s="178" t="s">
        <v>317</v>
      </c>
    </row>
    <row r="155" spans="1:65" s="2" customFormat="1" ht="29.25">
      <c r="A155" s="33"/>
      <c r="B155" s="34"/>
      <c r="C155" s="35"/>
      <c r="D155" s="197" t="s">
        <v>312</v>
      </c>
      <c r="E155" s="35"/>
      <c r="F155" s="206" t="s">
        <v>318</v>
      </c>
      <c r="G155" s="35"/>
      <c r="H155" s="35"/>
      <c r="I155" s="182"/>
      <c r="J155" s="35"/>
      <c r="K155" s="35"/>
      <c r="L155" s="38"/>
      <c r="M155" s="183"/>
      <c r="N155" s="184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312</v>
      </c>
      <c r="AU155" s="16" t="s">
        <v>78</v>
      </c>
    </row>
    <row r="156" spans="1:65" s="2" customFormat="1" ht="16.5" customHeight="1">
      <c r="A156" s="33"/>
      <c r="B156" s="34"/>
      <c r="C156" s="185" t="s">
        <v>319</v>
      </c>
      <c r="D156" s="185" t="s">
        <v>203</v>
      </c>
      <c r="E156" s="186" t="s">
        <v>320</v>
      </c>
      <c r="F156" s="187" t="s">
        <v>321</v>
      </c>
      <c r="G156" s="188" t="s">
        <v>199</v>
      </c>
      <c r="H156" s="189">
        <v>68</v>
      </c>
      <c r="I156" s="190"/>
      <c r="J156" s="191">
        <f>ROUND(I156*H156,2)</f>
        <v>0</v>
      </c>
      <c r="K156" s="187" t="s">
        <v>19</v>
      </c>
      <c r="L156" s="192"/>
      <c r="M156" s="193" t="s">
        <v>19</v>
      </c>
      <c r="N156" s="194" t="s">
        <v>42</v>
      </c>
      <c r="O156" s="63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207</v>
      </c>
      <c r="AT156" s="178" t="s">
        <v>203</v>
      </c>
      <c r="AU156" s="178" t="s">
        <v>78</v>
      </c>
      <c r="AY156" s="16" t="s">
        <v>114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6" t="s">
        <v>76</v>
      </c>
      <c r="BK156" s="179">
        <f>ROUND(I156*H156,2)</f>
        <v>0</v>
      </c>
      <c r="BL156" s="16" t="s">
        <v>145</v>
      </c>
      <c r="BM156" s="178" t="s">
        <v>322</v>
      </c>
    </row>
    <row r="157" spans="1:65" s="2" customFormat="1" ht="29.25">
      <c r="A157" s="33"/>
      <c r="B157" s="34"/>
      <c r="C157" s="35"/>
      <c r="D157" s="197" t="s">
        <v>312</v>
      </c>
      <c r="E157" s="35"/>
      <c r="F157" s="206" t="s">
        <v>318</v>
      </c>
      <c r="G157" s="35"/>
      <c r="H157" s="35"/>
      <c r="I157" s="182"/>
      <c r="J157" s="35"/>
      <c r="K157" s="35"/>
      <c r="L157" s="38"/>
      <c r="M157" s="183"/>
      <c r="N157" s="184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312</v>
      </c>
      <c r="AU157" s="16" t="s">
        <v>78</v>
      </c>
    </row>
    <row r="158" spans="1:65" s="2" customFormat="1" ht="24.2" customHeight="1">
      <c r="A158" s="33"/>
      <c r="B158" s="34"/>
      <c r="C158" s="167" t="s">
        <v>323</v>
      </c>
      <c r="D158" s="167" t="s">
        <v>118</v>
      </c>
      <c r="E158" s="168" t="s">
        <v>324</v>
      </c>
      <c r="F158" s="169" t="s">
        <v>325</v>
      </c>
      <c r="G158" s="170" t="s">
        <v>199</v>
      </c>
      <c r="H158" s="171">
        <v>25</v>
      </c>
      <c r="I158" s="172"/>
      <c r="J158" s="173">
        <f>ROUND(I158*H158,2)</f>
        <v>0</v>
      </c>
      <c r="K158" s="169" t="s">
        <v>212</v>
      </c>
      <c r="L158" s="38"/>
      <c r="M158" s="174" t="s">
        <v>19</v>
      </c>
      <c r="N158" s="175" t="s">
        <v>42</v>
      </c>
      <c r="O158" s="63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145</v>
      </c>
      <c r="AT158" s="178" t="s">
        <v>118</v>
      </c>
      <c r="AU158" s="178" t="s">
        <v>78</v>
      </c>
      <c r="AY158" s="16" t="s">
        <v>114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6" t="s">
        <v>76</v>
      </c>
      <c r="BK158" s="179">
        <f>ROUND(I158*H158,2)</f>
        <v>0</v>
      </c>
      <c r="BL158" s="16" t="s">
        <v>145</v>
      </c>
      <c r="BM158" s="178" t="s">
        <v>326</v>
      </c>
    </row>
    <row r="159" spans="1:65" s="2" customFormat="1">
      <c r="A159" s="33"/>
      <c r="B159" s="34"/>
      <c r="C159" s="35"/>
      <c r="D159" s="180" t="s">
        <v>125</v>
      </c>
      <c r="E159" s="35"/>
      <c r="F159" s="181" t="s">
        <v>327</v>
      </c>
      <c r="G159" s="35"/>
      <c r="H159" s="35"/>
      <c r="I159" s="182"/>
      <c r="J159" s="35"/>
      <c r="K159" s="35"/>
      <c r="L159" s="38"/>
      <c r="M159" s="183"/>
      <c r="N159" s="184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125</v>
      </c>
      <c r="AU159" s="16" t="s">
        <v>78</v>
      </c>
    </row>
    <row r="160" spans="1:65" s="2" customFormat="1" ht="24.2" customHeight="1">
      <c r="A160" s="33"/>
      <c r="B160" s="34"/>
      <c r="C160" s="167" t="s">
        <v>328</v>
      </c>
      <c r="D160" s="167" t="s">
        <v>118</v>
      </c>
      <c r="E160" s="168" t="s">
        <v>329</v>
      </c>
      <c r="F160" s="169" t="s">
        <v>330</v>
      </c>
      <c r="G160" s="170" t="s">
        <v>199</v>
      </c>
      <c r="H160" s="171">
        <v>25</v>
      </c>
      <c r="I160" s="172"/>
      <c r="J160" s="173">
        <f>ROUND(I160*H160,2)</f>
        <v>0</v>
      </c>
      <c r="K160" s="169" t="s">
        <v>212</v>
      </c>
      <c r="L160" s="38"/>
      <c r="M160" s="174" t="s">
        <v>19</v>
      </c>
      <c r="N160" s="175" t="s">
        <v>42</v>
      </c>
      <c r="O160" s="63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145</v>
      </c>
      <c r="AT160" s="178" t="s">
        <v>118</v>
      </c>
      <c r="AU160" s="178" t="s">
        <v>78</v>
      </c>
      <c r="AY160" s="16" t="s">
        <v>114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6" t="s">
        <v>76</v>
      </c>
      <c r="BK160" s="179">
        <f>ROUND(I160*H160,2)</f>
        <v>0</v>
      </c>
      <c r="BL160" s="16" t="s">
        <v>145</v>
      </c>
      <c r="BM160" s="178" t="s">
        <v>331</v>
      </c>
    </row>
    <row r="161" spans="1:65" s="2" customFormat="1">
      <c r="A161" s="33"/>
      <c r="B161" s="34"/>
      <c r="C161" s="35"/>
      <c r="D161" s="180" t="s">
        <v>125</v>
      </c>
      <c r="E161" s="35"/>
      <c r="F161" s="181" t="s">
        <v>332</v>
      </c>
      <c r="G161" s="35"/>
      <c r="H161" s="35"/>
      <c r="I161" s="182"/>
      <c r="J161" s="35"/>
      <c r="K161" s="35"/>
      <c r="L161" s="38"/>
      <c r="M161" s="183"/>
      <c r="N161" s="184"/>
      <c r="O161" s="63"/>
      <c r="P161" s="63"/>
      <c r="Q161" s="63"/>
      <c r="R161" s="63"/>
      <c r="S161" s="63"/>
      <c r="T161" s="64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125</v>
      </c>
      <c r="AU161" s="16" t="s">
        <v>78</v>
      </c>
    </row>
    <row r="162" spans="1:65" s="2" customFormat="1" ht="16.5" customHeight="1">
      <c r="A162" s="33"/>
      <c r="B162" s="34"/>
      <c r="C162" s="185" t="s">
        <v>333</v>
      </c>
      <c r="D162" s="185" t="s">
        <v>203</v>
      </c>
      <c r="E162" s="186" t="s">
        <v>334</v>
      </c>
      <c r="F162" s="187" t="s">
        <v>335</v>
      </c>
      <c r="G162" s="188" t="s">
        <v>199</v>
      </c>
      <c r="H162" s="189">
        <v>25</v>
      </c>
      <c r="I162" s="190"/>
      <c r="J162" s="191">
        <f>ROUND(I162*H162,2)</f>
        <v>0</v>
      </c>
      <c r="K162" s="187" t="s">
        <v>19</v>
      </c>
      <c r="L162" s="192"/>
      <c r="M162" s="193" t="s">
        <v>19</v>
      </c>
      <c r="N162" s="194" t="s">
        <v>42</v>
      </c>
      <c r="O162" s="63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207</v>
      </c>
      <c r="AT162" s="178" t="s">
        <v>203</v>
      </c>
      <c r="AU162" s="178" t="s">
        <v>78</v>
      </c>
      <c r="AY162" s="16" t="s">
        <v>114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6" t="s">
        <v>76</v>
      </c>
      <c r="BK162" s="179">
        <f>ROUND(I162*H162,2)</f>
        <v>0</v>
      </c>
      <c r="BL162" s="16" t="s">
        <v>145</v>
      </c>
      <c r="BM162" s="178" t="s">
        <v>336</v>
      </c>
    </row>
    <row r="163" spans="1:65" s="2" customFormat="1" ht="24.2" customHeight="1">
      <c r="A163" s="33"/>
      <c r="B163" s="34"/>
      <c r="C163" s="167" t="s">
        <v>337</v>
      </c>
      <c r="D163" s="167" t="s">
        <v>118</v>
      </c>
      <c r="E163" s="168" t="s">
        <v>338</v>
      </c>
      <c r="F163" s="169" t="s">
        <v>339</v>
      </c>
      <c r="G163" s="170" t="s">
        <v>199</v>
      </c>
      <c r="H163" s="171">
        <v>50</v>
      </c>
      <c r="I163" s="172"/>
      <c r="J163" s="173">
        <f>ROUND(I163*H163,2)</f>
        <v>0</v>
      </c>
      <c r="K163" s="169" t="s">
        <v>212</v>
      </c>
      <c r="L163" s="38"/>
      <c r="M163" s="174" t="s">
        <v>19</v>
      </c>
      <c r="N163" s="175" t="s">
        <v>42</v>
      </c>
      <c r="O163" s="63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145</v>
      </c>
      <c r="AT163" s="178" t="s">
        <v>118</v>
      </c>
      <c r="AU163" s="178" t="s">
        <v>78</v>
      </c>
      <c r="AY163" s="16" t="s">
        <v>114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6" t="s">
        <v>76</v>
      </c>
      <c r="BK163" s="179">
        <f>ROUND(I163*H163,2)</f>
        <v>0</v>
      </c>
      <c r="BL163" s="16" t="s">
        <v>145</v>
      </c>
      <c r="BM163" s="178" t="s">
        <v>340</v>
      </c>
    </row>
    <row r="164" spans="1:65" s="2" customFormat="1">
      <c r="A164" s="33"/>
      <c r="B164" s="34"/>
      <c r="C164" s="35"/>
      <c r="D164" s="180" t="s">
        <v>125</v>
      </c>
      <c r="E164" s="35"/>
      <c r="F164" s="181" t="s">
        <v>341</v>
      </c>
      <c r="G164" s="35"/>
      <c r="H164" s="35"/>
      <c r="I164" s="182"/>
      <c r="J164" s="35"/>
      <c r="K164" s="35"/>
      <c r="L164" s="38"/>
      <c r="M164" s="183"/>
      <c r="N164" s="184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125</v>
      </c>
      <c r="AU164" s="16" t="s">
        <v>78</v>
      </c>
    </row>
    <row r="165" spans="1:65" s="2" customFormat="1" ht="16.5" customHeight="1">
      <c r="A165" s="33"/>
      <c r="B165" s="34"/>
      <c r="C165" s="185" t="s">
        <v>342</v>
      </c>
      <c r="D165" s="185" t="s">
        <v>203</v>
      </c>
      <c r="E165" s="186" t="s">
        <v>343</v>
      </c>
      <c r="F165" s="187" t="s">
        <v>344</v>
      </c>
      <c r="G165" s="188" t="s">
        <v>199</v>
      </c>
      <c r="H165" s="189">
        <v>57.5</v>
      </c>
      <c r="I165" s="190"/>
      <c r="J165" s="191">
        <f>ROUND(I165*H165,2)</f>
        <v>0</v>
      </c>
      <c r="K165" s="187" t="s">
        <v>212</v>
      </c>
      <c r="L165" s="192"/>
      <c r="M165" s="193" t="s">
        <v>19</v>
      </c>
      <c r="N165" s="194" t="s">
        <v>42</v>
      </c>
      <c r="O165" s="63"/>
      <c r="P165" s="176">
        <f>O165*H165</f>
        <v>0</v>
      </c>
      <c r="Q165" s="176">
        <v>2.7399999999999998E-3</v>
      </c>
      <c r="R165" s="176">
        <f>Q165*H165</f>
        <v>0.15755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207</v>
      </c>
      <c r="AT165" s="178" t="s">
        <v>203</v>
      </c>
      <c r="AU165" s="178" t="s">
        <v>78</v>
      </c>
      <c r="AY165" s="16" t="s">
        <v>114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6" t="s">
        <v>76</v>
      </c>
      <c r="BK165" s="179">
        <f>ROUND(I165*H165,2)</f>
        <v>0</v>
      </c>
      <c r="BL165" s="16" t="s">
        <v>145</v>
      </c>
      <c r="BM165" s="178" t="s">
        <v>345</v>
      </c>
    </row>
    <row r="166" spans="1:65" s="13" customFormat="1">
      <c r="B166" s="195"/>
      <c r="C166" s="196"/>
      <c r="D166" s="197" t="s">
        <v>219</v>
      </c>
      <c r="E166" s="196"/>
      <c r="F166" s="198" t="s">
        <v>346</v>
      </c>
      <c r="G166" s="196"/>
      <c r="H166" s="199">
        <v>57.5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219</v>
      </c>
      <c r="AU166" s="205" t="s">
        <v>78</v>
      </c>
      <c r="AV166" s="13" t="s">
        <v>78</v>
      </c>
      <c r="AW166" s="13" t="s">
        <v>4</v>
      </c>
      <c r="AX166" s="13" t="s">
        <v>76</v>
      </c>
      <c r="AY166" s="205" t="s">
        <v>114</v>
      </c>
    </row>
    <row r="167" spans="1:65" s="2" customFormat="1" ht="24.2" customHeight="1">
      <c r="A167" s="33"/>
      <c r="B167" s="34"/>
      <c r="C167" s="167" t="s">
        <v>347</v>
      </c>
      <c r="D167" s="167" t="s">
        <v>118</v>
      </c>
      <c r="E167" s="168" t="s">
        <v>348</v>
      </c>
      <c r="F167" s="169" t="s">
        <v>349</v>
      </c>
      <c r="G167" s="170" t="s">
        <v>199</v>
      </c>
      <c r="H167" s="171">
        <v>40</v>
      </c>
      <c r="I167" s="172"/>
      <c r="J167" s="173">
        <f>ROUND(I167*H167,2)</f>
        <v>0</v>
      </c>
      <c r="K167" s="169" t="s">
        <v>212</v>
      </c>
      <c r="L167" s="38"/>
      <c r="M167" s="174" t="s">
        <v>19</v>
      </c>
      <c r="N167" s="175" t="s">
        <v>42</v>
      </c>
      <c r="O167" s="63"/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145</v>
      </c>
      <c r="AT167" s="178" t="s">
        <v>118</v>
      </c>
      <c r="AU167" s="178" t="s">
        <v>78</v>
      </c>
      <c r="AY167" s="16" t="s">
        <v>114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6" t="s">
        <v>76</v>
      </c>
      <c r="BK167" s="179">
        <f>ROUND(I167*H167,2)</f>
        <v>0</v>
      </c>
      <c r="BL167" s="16" t="s">
        <v>145</v>
      </c>
      <c r="BM167" s="178" t="s">
        <v>350</v>
      </c>
    </row>
    <row r="168" spans="1:65" s="2" customFormat="1">
      <c r="A168" s="33"/>
      <c r="B168" s="34"/>
      <c r="C168" s="35"/>
      <c r="D168" s="180" t="s">
        <v>125</v>
      </c>
      <c r="E168" s="35"/>
      <c r="F168" s="181" t="s">
        <v>351</v>
      </c>
      <c r="G168" s="35"/>
      <c r="H168" s="35"/>
      <c r="I168" s="182"/>
      <c r="J168" s="35"/>
      <c r="K168" s="35"/>
      <c r="L168" s="38"/>
      <c r="M168" s="183"/>
      <c r="N168" s="184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125</v>
      </c>
      <c r="AU168" s="16" t="s">
        <v>78</v>
      </c>
    </row>
    <row r="169" spans="1:65" s="2" customFormat="1" ht="24.2" customHeight="1">
      <c r="A169" s="33"/>
      <c r="B169" s="34"/>
      <c r="C169" s="185" t="s">
        <v>352</v>
      </c>
      <c r="D169" s="185" t="s">
        <v>203</v>
      </c>
      <c r="E169" s="186" t="s">
        <v>353</v>
      </c>
      <c r="F169" s="187" t="s">
        <v>354</v>
      </c>
      <c r="G169" s="188" t="s">
        <v>199</v>
      </c>
      <c r="H169" s="189">
        <v>46</v>
      </c>
      <c r="I169" s="190"/>
      <c r="J169" s="191">
        <f>ROUND(I169*H169,2)</f>
        <v>0</v>
      </c>
      <c r="K169" s="187" t="s">
        <v>212</v>
      </c>
      <c r="L169" s="192"/>
      <c r="M169" s="193" t="s">
        <v>19</v>
      </c>
      <c r="N169" s="194" t="s">
        <v>42</v>
      </c>
      <c r="O169" s="63"/>
      <c r="P169" s="176">
        <f>O169*H169</f>
        <v>0</v>
      </c>
      <c r="Q169" s="176">
        <v>1.2E-4</v>
      </c>
      <c r="R169" s="176">
        <f>Q169*H169</f>
        <v>5.5199999999999997E-3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207</v>
      </c>
      <c r="AT169" s="178" t="s">
        <v>203</v>
      </c>
      <c r="AU169" s="178" t="s">
        <v>78</v>
      </c>
      <c r="AY169" s="16" t="s">
        <v>114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6" t="s">
        <v>76</v>
      </c>
      <c r="BK169" s="179">
        <f>ROUND(I169*H169,2)</f>
        <v>0</v>
      </c>
      <c r="BL169" s="16" t="s">
        <v>145</v>
      </c>
      <c r="BM169" s="178" t="s">
        <v>355</v>
      </c>
    </row>
    <row r="170" spans="1:65" s="13" customFormat="1">
      <c r="B170" s="195"/>
      <c r="C170" s="196"/>
      <c r="D170" s="197" t="s">
        <v>219</v>
      </c>
      <c r="E170" s="196"/>
      <c r="F170" s="198" t="s">
        <v>356</v>
      </c>
      <c r="G170" s="196"/>
      <c r="H170" s="199">
        <v>46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219</v>
      </c>
      <c r="AU170" s="205" t="s">
        <v>78</v>
      </c>
      <c r="AV170" s="13" t="s">
        <v>78</v>
      </c>
      <c r="AW170" s="13" t="s">
        <v>4</v>
      </c>
      <c r="AX170" s="13" t="s">
        <v>76</v>
      </c>
      <c r="AY170" s="205" t="s">
        <v>114</v>
      </c>
    </row>
    <row r="171" spans="1:65" s="2" customFormat="1" ht="24.2" customHeight="1">
      <c r="A171" s="33"/>
      <c r="B171" s="34"/>
      <c r="C171" s="167" t="s">
        <v>357</v>
      </c>
      <c r="D171" s="167" t="s">
        <v>118</v>
      </c>
      <c r="E171" s="168" t="s">
        <v>348</v>
      </c>
      <c r="F171" s="169" t="s">
        <v>349</v>
      </c>
      <c r="G171" s="170" t="s">
        <v>199</v>
      </c>
      <c r="H171" s="171">
        <v>30</v>
      </c>
      <c r="I171" s="172"/>
      <c r="J171" s="173">
        <f>ROUND(I171*H171,2)</f>
        <v>0</v>
      </c>
      <c r="K171" s="169" t="s">
        <v>212</v>
      </c>
      <c r="L171" s="38"/>
      <c r="M171" s="174" t="s">
        <v>19</v>
      </c>
      <c r="N171" s="175" t="s">
        <v>42</v>
      </c>
      <c r="O171" s="63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145</v>
      </c>
      <c r="AT171" s="178" t="s">
        <v>118</v>
      </c>
      <c r="AU171" s="178" t="s">
        <v>78</v>
      </c>
      <c r="AY171" s="16" t="s">
        <v>114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6" t="s">
        <v>76</v>
      </c>
      <c r="BK171" s="179">
        <f>ROUND(I171*H171,2)</f>
        <v>0</v>
      </c>
      <c r="BL171" s="16" t="s">
        <v>145</v>
      </c>
      <c r="BM171" s="178" t="s">
        <v>358</v>
      </c>
    </row>
    <row r="172" spans="1:65" s="2" customFormat="1">
      <c r="A172" s="33"/>
      <c r="B172" s="34"/>
      <c r="C172" s="35"/>
      <c r="D172" s="180" t="s">
        <v>125</v>
      </c>
      <c r="E172" s="35"/>
      <c r="F172" s="181" t="s">
        <v>351</v>
      </c>
      <c r="G172" s="35"/>
      <c r="H172" s="35"/>
      <c r="I172" s="182"/>
      <c r="J172" s="35"/>
      <c r="K172" s="35"/>
      <c r="L172" s="38"/>
      <c r="M172" s="183"/>
      <c r="N172" s="184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125</v>
      </c>
      <c r="AU172" s="16" t="s">
        <v>78</v>
      </c>
    </row>
    <row r="173" spans="1:65" s="2" customFormat="1" ht="24.2" customHeight="1">
      <c r="A173" s="33"/>
      <c r="B173" s="34"/>
      <c r="C173" s="185" t="s">
        <v>359</v>
      </c>
      <c r="D173" s="185" t="s">
        <v>203</v>
      </c>
      <c r="E173" s="186" t="s">
        <v>360</v>
      </c>
      <c r="F173" s="187" t="s">
        <v>361</v>
      </c>
      <c r="G173" s="188" t="s">
        <v>199</v>
      </c>
      <c r="H173" s="189">
        <v>34.5</v>
      </c>
      <c r="I173" s="190"/>
      <c r="J173" s="191">
        <f>ROUND(I173*H173,2)</f>
        <v>0</v>
      </c>
      <c r="K173" s="187" t="s">
        <v>212</v>
      </c>
      <c r="L173" s="192"/>
      <c r="M173" s="193" t="s">
        <v>19</v>
      </c>
      <c r="N173" s="194" t="s">
        <v>42</v>
      </c>
      <c r="O173" s="63"/>
      <c r="P173" s="176">
        <f>O173*H173</f>
        <v>0</v>
      </c>
      <c r="Q173" s="176">
        <v>8.0000000000000007E-5</v>
      </c>
      <c r="R173" s="176">
        <f>Q173*H173</f>
        <v>2.7600000000000003E-3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207</v>
      </c>
      <c r="AT173" s="178" t="s">
        <v>203</v>
      </c>
      <c r="AU173" s="178" t="s">
        <v>78</v>
      </c>
      <c r="AY173" s="16" t="s">
        <v>114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6" t="s">
        <v>76</v>
      </c>
      <c r="BK173" s="179">
        <f>ROUND(I173*H173,2)</f>
        <v>0</v>
      </c>
      <c r="BL173" s="16" t="s">
        <v>145</v>
      </c>
      <c r="BM173" s="178" t="s">
        <v>362</v>
      </c>
    </row>
    <row r="174" spans="1:65" s="13" customFormat="1">
      <c r="B174" s="195"/>
      <c r="C174" s="196"/>
      <c r="D174" s="197" t="s">
        <v>219</v>
      </c>
      <c r="E174" s="196"/>
      <c r="F174" s="198" t="s">
        <v>363</v>
      </c>
      <c r="G174" s="196"/>
      <c r="H174" s="199">
        <v>34.5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219</v>
      </c>
      <c r="AU174" s="205" t="s">
        <v>78</v>
      </c>
      <c r="AV174" s="13" t="s">
        <v>78</v>
      </c>
      <c r="AW174" s="13" t="s">
        <v>4</v>
      </c>
      <c r="AX174" s="13" t="s">
        <v>76</v>
      </c>
      <c r="AY174" s="205" t="s">
        <v>114</v>
      </c>
    </row>
    <row r="175" spans="1:65" s="2" customFormat="1" ht="24.2" customHeight="1">
      <c r="A175" s="33"/>
      <c r="B175" s="34"/>
      <c r="C175" s="167" t="s">
        <v>364</v>
      </c>
      <c r="D175" s="167" t="s">
        <v>118</v>
      </c>
      <c r="E175" s="168" t="s">
        <v>365</v>
      </c>
      <c r="F175" s="169" t="s">
        <v>366</v>
      </c>
      <c r="G175" s="170" t="s">
        <v>199</v>
      </c>
      <c r="H175" s="171">
        <v>15</v>
      </c>
      <c r="I175" s="172"/>
      <c r="J175" s="173">
        <f>ROUND(I175*H175,2)</f>
        <v>0</v>
      </c>
      <c r="K175" s="169" t="s">
        <v>212</v>
      </c>
      <c r="L175" s="38"/>
      <c r="M175" s="174" t="s">
        <v>19</v>
      </c>
      <c r="N175" s="175" t="s">
        <v>42</v>
      </c>
      <c r="O175" s="63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145</v>
      </c>
      <c r="AT175" s="178" t="s">
        <v>118</v>
      </c>
      <c r="AU175" s="178" t="s">
        <v>78</v>
      </c>
      <c r="AY175" s="16" t="s">
        <v>114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6" t="s">
        <v>76</v>
      </c>
      <c r="BK175" s="179">
        <f>ROUND(I175*H175,2)</f>
        <v>0</v>
      </c>
      <c r="BL175" s="16" t="s">
        <v>145</v>
      </c>
      <c r="BM175" s="178" t="s">
        <v>367</v>
      </c>
    </row>
    <row r="176" spans="1:65" s="2" customFormat="1">
      <c r="A176" s="33"/>
      <c r="B176" s="34"/>
      <c r="C176" s="35"/>
      <c r="D176" s="180" t="s">
        <v>125</v>
      </c>
      <c r="E176" s="35"/>
      <c r="F176" s="181" t="s">
        <v>368</v>
      </c>
      <c r="G176" s="35"/>
      <c r="H176" s="35"/>
      <c r="I176" s="182"/>
      <c r="J176" s="35"/>
      <c r="K176" s="35"/>
      <c r="L176" s="38"/>
      <c r="M176" s="183"/>
      <c r="N176" s="184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125</v>
      </c>
      <c r="AU176" s="16" t="s">
        <v>78</v>
      </c>
    </row>
    <row r="177" spans="1:65" s="2" customFormat="1" ht="24.2" customHeight="1">
      <c r="A177" s="33"/>
      <c r="B177" s="34"/>
      <c r="C177" s="185" t="s">
        <v>369</v>
      </c>
      <c r="D177" s="185" t="s">
        <v>203</v>
      </c>
      <c r="E177" s="186" t="s">
        <v>370</v>
      </c>
      <c r="F177" s="187" t="s">
        <v>371</v>
      </c>
      <c r="G177" s="188" t="s">
        <v>199</v>
      </c>
      <c r="H177" s="189">
        <v>17.25</v>
      </c>
      <c r="I177" s="190"/>
      <c r="J177" s="191">
        <f>ROUND(I177*H177,2)</f>
        <v>0</v>
      </c>
      <c r="K177" s="187" t="s">
        <v>212</v>
      </c>
      <c r="L177" s="192"/>
      <c r="M177" s="193" t="s">
        <v>19</v>
      </c>
      <c r="N177" s="194" t="s">
        <v>42</v>
      </c>
      <c r="O177" s="63"/>
      <c r="P177" s="176">
        <f>O177*H177</f>
        <v>0</v>
      </c>
      <c r="Q177" s="176">
        <v>9.0000000000000006E-5</v>
      </c>
      <c r="R177" s="176">
        <f>Q177*H177</f>
        <v>1.5525000000000001E-3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207</v>
      </c>
      <c r="AT177" s="178" t="s">
        <v>203</v>
      </c>
      <c r="AU177" s="178" t="s">
        <v>78</v>
      </c>
      <c r="AY177" s="16" t="s">
        <v>114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6" t="s">
        <v>76</v>
      </c>
      <c r="BK177" s="179">
        <f>ROUND(I177*H177,2)</f>
        <v>0</v>
      </c>
      <c r="BL177" s="16" t="s">
        <v>145</v>
      </c>
      <c r="BM177" s="178" t="s">
        <v>372</v>
      </c>
    </row>
    <row r="178" spans="1:65" s="13" customFormat="1">
      <c r="B178" s="195"/>
      <c r="C178" s="196"/>
      <c r="D178" s="197" t="s">
        <v>219</v>
      </c>
      <c r="E178" s="196"/>
      <c r="F178" s="198" t="s">
        <v>298</v>
      </c>
      <c r="G178" s="196"/>
      <c r="H178" s="199">
        <v>17.25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219</v>
      </c>
      <c r="AU178" s="205" t="s">
        <v>78</v>
      </c>
      <c r="AV178" s="13" t="s">
        <v>78</v>
      </c>
      <c r="AW178" s="13" t="s">
        <v>4</v>
      </c>
      <c r="AX178" s="13" t="s">
        <v>76</v>
      </c>
      <c r="AY178" s="205" t="s">
        <v>114</v>
      </c>
    </row>
    <row r="179" spans="1:65" s="2" customFormat="1" ht="21.75" customHeight="1">
      <c r="A179" s="33"/>
      <c r="B179" s="34"/>
      <c r="C179" s="167" t="s">
        <v>373</v>
      </c>
      <c r="D179" s="167" t="s">
        <v>118</v>
      </c>
      <c r="E179" s="168" t="s">
        <v>374</v>
      </c>
      <c r="F179" s="169" t="s">
        <v>375</v>
      </c>
      <c r="G179" s="170" t="s">
        <v>206</v>
      </c>
      <c r="H179" s="171">
        <v>118</v>
      </c>
      <c r="I179" s="172"/>
      <c r="J179" s="173">
        <f>ROUND(I179*H179,2)</f>
        <v>0</v>
      </c>
      <c r="K179" s="169" t="s">
        <v>212</v>
      </c>
      <c r="L179" s="38"/>
      <c r="M179" s="174" t="s">
        <v>19</v>
      </c>
      <c r="N179" s="175" t="s">
        <v>42</v>
      </c>
      <c r="O179" s="63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145</v>
      </c>
      <c r="AT179" s="178" t="s">
        <v>118</v>
      </c>
      <c r="AU179" s="178" t="s">
        <v>78</v>
      </c>
      <c r="AY179" s="16" t="s">
        <v>114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6" t="s">
        <v>76</v>
      </c>
      <c r="BK179" s="179">
        <f>ROUND(I179*H179,2)</f>
        <v>0</v>
      </c>
      <c r="BL179" s="16" t="s">
        <v>145</v>
      </c>
      <c r="BM179" s="178" t="s">
        <v>376</v>
      </c>
    </row>
    <row r="180" spans="1:65" s="2" customFormat="1">
      <c r="A180" s="33"/>
      <c r="B180" s="34"/>
      <c r="C180" s="35"/>
      <c r="D180" s="180" t="s">
        <v>125</v>
      </c>
      <c r="E180" s="35"/>
      <c r="F180" s="181" t="s">
        <v>377</v>
      </c>
      <c r="G180" s="35"/>
      <c r="H180" s="35"/>
      <c r="I180" s="182"/>
      <c r="J180" s="35"/>
      <c r="K180" s="35"/>
      <c r="L180" s="38"/>
      <c r="M180" s="183"/>
      <c r="N180" s="184"/>
      <c r="O180" s="63"/>
      <c r="P180" s="63"/>
      <c r="Q180" s="63"/>
      <c r="R180" s="63"/>
      <c r="S180" s="63"/>
      <c r="T180" s="64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125</v>
      </c>
      <c r="AU180" s="16" t="s">
        <v>78</v>
      </c>
    </row>
    <row r="181" spans="1:65" s="2" customFormat="1" ht="21.75" customHeight="1">
      <c r="A181" s="33"/>
      <c r="B181" s="34"/>
      <c r="C181" s="167" t="s">
        <v>378</v>
      </c>
      <c r="D181" s="167" t="s">
        <v>118</v>
      </c>
      <c r="E181" s="168" t="s">
        <v>379</v>
      </c>
      <c r="F181" s="169" t="s">
        <v>380</v>
      </c>
      <c r="G181" s="170" t="s">
        <v>206</v>
      </c>
      <c r="H181" s="171">
        <v>28</v>
      </c>
      <c r="I181" s="172"/>
      <c r="J181" s="173">
        <f>ROUND(I181*H181,2)</f>
        <v>0</v>
      </c>
      <c r="K181" s="169" t="s">
        <v>212</v>
      </c>
      <c r="L181" s="38"/>
      <c r="M181" s="174" t="s">
        <v>19</v>
      </c>
      <c r="N181" s="175" t="s">
        <v>42</v>
      </c>
      <c r="O181" s="63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145</v>
      </c>
      <c r="AT181" s="178" t="s">
        <v>118</v>
      </c>
      <c r="AU181" s="178" t="s">
        <v>78</v>
      </c>
      <c r="AY181" s="16" t="s">
        <v>114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6" t="s">
        <v>76</v>
      </c>
      <c r="BK181" s="179">
        <f>ROUND(I181*H181,2)</f>
        <v>0</v>
      </c>
      <c r="BL181" s="16" t="s">
        <v>145</v>
      </c>
      <c r="BM181" s="178" t="s">
        <v>381</v>
      </c>
    </row>
    <row r="182" spans="1:65" s="2" customFormat="1">
      <c r="A182" s="33"/>
      <c r="B182" s="34"/>
      <c r="C182" s="35"/>
      <c r="D182" s="180" t="s">
        <v>125</v>
      </c>
      <c r="E182" s="35"/>
      <c r="F182" s="181" t="s">
        <v>382</v>
      </c>
      <c r="G182" s="35"/>
      <c r="H182" s="35"/>
      <c r="I182" s="182"/>
      <c r="J182" s="35"/>
      <c r="K182" s="35"/>
      <c r="L182" s="38"/>
      <c r="M182" s="183"/>
      <c r="N182" s="184"/>
      <c r="O182" s="63"/>
      <c r="P182" s="63"/>
      <c r="Q182" s="63"/>
      <c r="R182" s="63"/>
      <c r="S182" s="63"/>
      <c r="T182" s="64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125</v>
      </c>
      <c r="AU182" s="16" t="s">
        <v>78</v>
      </c>
    </row>
    <row r="183" spans="1:65" s="2" customFormat="1" ht="21.75" customHeight="1">
      <c r="A183" s="33"/>
      <c r="B183" s="34"/>
      <c r="C183" s="167" t="s">
        <v>383</v>
      </c>
      <c r="D183" s="167" t="s">
        <v>118</v>
      </c>
      <c r="E183" s="168" t="s">
        <v>384</v>
      </c>
      <c r="F183" s="169" t="s">
        <v>385</v>
      </c>
      <c r="G183" s="170" t="s">
        <v>206</v>
      </c>
      <c r="H183" s="171">
        <v>352</v>
      </c>
      <c r="I183" s="172"/>
      <c r="J183" s="173">
        <f>ROUND(I183*H183,2)</f>
        <v>0</v>
      </c>
      <c r="K183" s="169" t="s">
        <v>212</v>
      </c>
      <c r="L183" s="38"/>
      <c r="M183" s="174" t="s">
        <v>19</v>
      </c>
      <c r="N183" s="175" t="s">
        <v>42</v>
      </c>
      <c r="O183" s="63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145</v>
      </c>
      <c r="AT183" s="178" t="s">
        <v>118</v>
      </c>
      <c r="AU183" s="178" t="s">
        <v>78</v>
      </c>
      <c r="AY183" s="16" t="s">
        <v>114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6" t="s">
        <v>76</v>
      </c>
      <c r="BK183" s="179">
        <f>ROUND(I183*H183,2)</f>
        <v>0</v>
      </c>
      <c r="BL183" s="16" t="s">
        <v>145</v>
      </c>
      <c r="BM183" s="178" t="s">
        <v>386</v>
      </c>
    </row>
    <row r="184" spans="1:65" s="2" customFormat="1">
      <c r="A184" s="33"/>
      <c r="B184" s="34"/>
      <c r="C184" s="35"/>
      <c r="D184" s="180" t="s">
        <v>125</v>
      </c>
      <c r="E184" s="35"/>
      <c r="F184" s="181" t="s">
        <v>387</v>
      </c>
      <c r="G184" s="35"/>
      <c r="H184" s="35"/>
      <c r="I184" s="182"/>
      <c r="J184" s="35"/>
      <c r="K184" s="35"/>
      <c r="L184" s="38"/>
      <c r="M184" s="183"/>
      <c r="N184" s="184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125</v>
      </c>
      <c r="AU184" s="16" t="s">
        <v>78</v>
      </c>
    </row>
    <row r="185" spans="1:65" s="2" customFormat="1" ht="16.5" customHeight="1">
      <c r="A185" s="33"/>
      <c r="B185" s="34"/>
      <c r="C185" s="167" t="s">
        <v>388</v>
      </c>
      <c r="D185" s="167" t="s">
        <v>118</v>
      </c>
      <c r="E185" s="168" t="s">
        <v>389</v>
      </c>
      <c r="F185" s="169" t="s">
        <v>390</v>
      </c>
      <c r="G185" s="170" t="s">
        <v>206</v>
      </c>
      <c r="H185" s="171">
        <v>192</v>
      </c>
      <c r="I185" s="172"/>
      <c r="J185" s="173">
        <f>ROUND(I185*H185,2)</f>
        <v>0</v>
      </c>
      <c r="K185" s="169" t="s">
        <v>212</v>
      </c>
      <c r="L185" s="38"/>
      <c r="M185" s="174" t="s">
        <v>19</v>
      </c>
      <c r="N185" s="175" t="s">
        <v>42</v>
      </c>
      <c r="O185" s="63"/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145</v>
      </c>
      <c r="AT185" s="178" t="s">
        <v>118</v>
      </c>
      <c r="AU185" s="178" t="s">
        <v>78</v>
      </c>
      <c r="AY185" s="16" t="s">
        <v>114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6" t="s">
        <v>76</v>
      </c>
      <c r="BK185" s="179">
        <f>ROUND(I185*H185,2)</f>
        <v>0</v>
      </c>
      <c r="BL185" s="16" t="s">
        <v>145</v>
      </c>
      <c r="BM185" s="178" t="s">
        <v>391</v>
      </c>
    </row>
    <row r="186" spans="1:65" s="2" customFormat="1">
      <c r="A186" s="33"/>
      <c r="B186" s="34"/>
      <c r="C186" s="35"/>
      <c r="D186" s="180" t="s">
        <v>125</v>
      </c>
      <c r="E186" s="35"/>
      <c r="F186" s="181" t="s">
        <v>392</v>
      </c>
      <c r="G186" s="35"/>
      <c r="H186" s="35"/>
      <c r="I186" s="182"/>
      <c r="J186" s="35"/>
      <c r="K186" s="35"/>
      <c r="L186" s="38"/>
      <c r="M186" s="183"/>
      <c r="N186" s="184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125</v>
      </c>
      <c r="AU186" s="16" t="s">
        <v>78</v>
      </c>
    </row>
    <row r="187" spans="1:65" s="2" customFormat="1" ht="16.5" customHeight="1">
      <c r="A187" s="33"/>
      <c r="B187" s="34"/>
      <c r="C187" s="185" t="s">
        <v>393</v>
      </c>
      <c r="D187" s="185" t="s">
        <v>203</v>
      </c>
      <c r="E187" s="186" t="s">
        <v>394</v>
      </c>
      <c r="F187" s="187" t="s">
        <v>395</v>
      </c>
      <c r="G187" s="188" t="s">
        <v>206</v>
      </c>
      <c r="H187" s="189">
        <v>96</v>
      </c>
      <c r="I187" s="190"/>
      <c r="J187" s="191">
        <f>ROUND(I187*H187,2)</f>
        <v>0</v>
      </c>
      <c r="K187" s="187" t="s">
        <v>212</v>
      </c>
      <c r="L187" s="192"/>
      <c r="M187" s="193" t="s">
        <v>19</v>
      </c>
      <c r="N187" s="194" t="s">
        <v>42</v>
      </c>
      <c r="O187" s="63"/>
      <c r="P187" s="176">
        <f>O187*H187</f>
        <v>0</v>
      </c>
      <c r="Q187" s="176">
        <v>1.0000000000000001E-5</v>
      </c>
      <c r="R187" s="176">
        <f>Q187*H187</f>
        <v>9.6000000000000013E-4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207</v>
      </c>
      <c r="AT187" s="178" t="s">
        <v>203</v>
      </c>
      <c r="AU187" s="178" t="s">
        <v>78</v>
      </c>
      <c r="AY187" s="16" t="s">
        <v>114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6" t="s">
        <v>76</v>
      </c>
      <c r="BK187" s="179">
        <f>ROUND(I187*H187,2)</f>
        <v>0</v>
      </c>
      <c r="BL187" s="16" t="s">
        <v>145</v>
      </c>
      <c r="BM187" s="178" t="s">
        <v>396</v>
      </c>
    </row>
    <row r="188" spans="1:65" s="2" customFormat="1" ht="24.2" customHeight="1">
      <c r="A188" s="33"/>
      <c r="B188" s="34"/>
      <c r="C188" s="167" t="s">
        <v>397</v>
      </c>
      <c r="D188" s="167" t="s">
        <v>118</v>
      </c>
      <c r="E188" s="168" t="s">
        <v>398</v>
      </c>
      <c r="F188" s="169" t="s">
        <v>399</v>
      </c>
      <c r="G188" s="170" t="s">
        <v>206</v>
      </c>
      <c r="H188" s="171">
        <v>1</v>
      </c>
      <c r="I188" s="172"/>
      <c r="J188" s="173">
        <f>ROUND(I188*H188,2)</f>
        <v>0</v>
      </c>
      <c r="K188" s="169" t="s">
        <v>212</v>
      </c>
      <c r="L188" s="38"/>
      <c r="M188" s="174" t="s">
        <v>19</v>
      </c>
      <c r="N188" s="175" t="s">
        <v>42</v>
      </c>
      <c r="O188" s="63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145</v>
      </c>
      <c r="AT188" s="178" t="s">
        <v>118</v>
      </c>
      <c r="AU188" s="178" t="s">
        <v>78</v>
      </c>
      <c r="AY188" s="16" t="s">
        <v>114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6" t="s">
        <v>76</v>
      </c>
      <c r="BK188" s="179">
        <f>ROUND(I188*H188,2)</f>
        <v>0</v>
      </c>
      <c r="BL188" s="16" t="s">
        <v>145</v>
      </c>
      <c r="BM188" s="178" t="s">
        <v>400</v>
      </c>
    </row>
    <row r="189" spans="1:65" s="2" customFormat="1">
      <c r="A189" s="33"/>
      <c r="B189" s="34"/>
      <c r="C189" s="35"/>
      <c r="D189" s="180" t="s">
        <v>125</v>
      </c>
      <c r="E189" s="35"/>
      <c r="F189" s="181" t="s">
        <v>401</v>
      </c>
      <c r="G189" s="35"/>
      <c r="H189" s="35"/>
      <c r="I189" s="182"/>
      <c r="J189" s="35"/>
      <c r="K189" s="35"/>
      <c r="L189" s="38"/>
      <c r="M189" s="183"/>
      <c r="N189" s="184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125</v>
      </c>
      <c r="AU189" s="16" t="s">
        <v>78</v>
      </c>
    </row>
    <row r="190" spans="1:65" s="2" customFormat="1" ht="24.2" customHeight="1">
      <c r="A190" s="33"/>
      <c r="B190" s="34"/>
      <c r="C190" s="167" t="s">
        <v>402</v>
      </c>
      <c r="D190" s="167" t="s">
        <v>118</v>
      </c>
      <c r="E190" s="168" t="s">
        <v>403</v>
      </c>
      <c r="F190" s="169" t="s">
        <v>404</v>
      </c>
      <c r="G190" s="170" t="s">
        <v>206</v>
      </c>
      <c r="H190" s="171">
        <v>1</v>
      </c>
      <c r="I190" s="172"/>
      <c r="J190" s="173">
        <f>ROUND(I190*H190,2)</f>
        <v>0</v>
      </c>
      <c r="K190" s="169" t="s">
        <v>212</v>
      </c>
      <c r="L190" s="38"/>
      <c r="M190" s="174" t="s">
        <v>19</v>
      </c>
      <c r="N190" s="175" t="s">
        <v>42</v>
      </c>
      <c r="O190" s="63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145</v>
      </c>
      <c r="AT190" s="178" t="s">
        <v>118</v>
      </c>
      <c r="AU190" s="178" t="s">
        <v>78</v>
      </c>
      <c r="AY190" s="16" t="s">
        <v>114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6" t="s">
        <v>76</v>
      </c>
      <c r="BK190" s="179">
        <f>ROUND(I190*H190,2)</f>
        <v>0</v>
      </c>
      <c r="BL190" s="16" t="s">
        <v>145</v>
      </c>
      <c r="BM190" s="178" t="s">
        <v>405</v>
      </c>
    </row>
    <row r="191" spans="1:65" s="2" customFormat="1">
      <c r="A191" s="33"/>
      <c r="B191" s="34"/>
      <c r="C191" s="35"/>
      <c r="D191" s="180" t="s">
        <v>125</v>
      </c>
      <c r="E191" s="35"/>
      <c r="F191" s="181" t="s">
        <v>406</v>
      </c>
      <c r="G191" s="35"/>
      <c r="H191" s="35"/>
      <c r="I191" s="182"/>
      <c r="J191" s="35"/>
      <c r="K191" s="35"/>
      <c r="L191" s="38"/>
      <c r="M191" s="183"/>
      <c r="N191" s="184"/>
      <c r="O191" s="63"/>
      <c r="P191" s="63"/>
      <c r="Q191" s="63"/>
      <c r="R191" s="63"/>
      <c r="S191" s="63"/>
      <c r="T191" s="64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125</v>
      </c>
      <c r="AU191" s="16" t="s">
        <v>78</v>
      </c>
    </row>
    <row r="192" spans="1:65" s="2" customFormat="1" ht="24.2" customHeight="1">
      <c r="A192" s="33"/>
      <c r="B192" s="34"/>
      <c r="C192" s="167" t="s">
        <v>407</v>
      </c>
      <c r="D192" s="167" t="s">
        <v>118</v>
      </c>
      <c r="E192" s="168" t="s">
        <v>408</v>
      </c>
      <c r="F192" s="169" t="s">
        <v>409</v>
      </c>
      <c r="G192" s="170" t="s">
        <v>206</v>
      </c>
      <c r="H192" s="171">
        <v>8</v>
      </c>
      <c r="I192" s="172"/>
      <c r="J192" s="173">
        <f>ROUND(I192*H192,2)</f>
        <v>0</v>
      </c>
      <c r="K192" s="169" t="s">
        <v>212</v>
      </c>
      <c r="L192" s="38"/>
      <c r="M192" s="174" t="s">
        <v>19</v>
      </c>
      <c r="N192" s="175" t="s">
        <v>42</v>
      </c>
      <c r="O192" s="63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145</v>
      </c>
      <c r="AT192" s="178" t="s">
        <v>118</v>
      </c>
      <c r="AU192" s="178" t="s">
        <v>78</v>
      </c>
      <c r="AY192" s="16" t="s">
        <v>114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6" t="s">
        <v>76</v>
      </c>
      <c r="BK192" s="179">
        <f>ROUND(I192*H192,2)</f>
        <v>0</v>
      </c>
      <c r="BL192" s="16" t="s">
        <v>145</v>
      </c>
      <c r="BM192" s="178" t="s">
        <v>410</v>
      </c>
    </row>
    <row r="193" spans="1:65" s="2" customFormat="1">
      <c r="A193" s="33"/>
      <c r="B193" s="34"/>
      <c r="C193" s="35"/>
      <c r="D193" s="180" t="s">
        <v>125</v>
      </c>
      <c r="E193" s="35"/>
      <c r="F193" s="181" t="s">
        <v>411</v>
      </c>
      <c r="G193" s="35"/>
      <c r="H193" s="35"/>
      <c r="I193" s="182"/>
      <c r="J193" s="35"/>
      <c r="K193" s="35"/>
      <c r="L193" s="38"/>
      <c r="M193" s="183"/>
      <c r="N193" s="184"/>
      <c r="O193" s="63"/>
      <c r="P193" s="63"/>
      <c r="Q193" s="63"/>
      <c r="R193" s="63"/>
      <c r="S193" s="63"/>
      <c r="T193" s="64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125</v>
      </c>
      <c r="AU193" s="16" t="s">
        <v>78</v>
      </c>
    </row>
    <row r="194" spans="1:65" s="2" customFormat="1" ht="24.2" customHeight="1">
      <c r="A194" s="33"/>
      <c r="B194" s="34"/>
      <c r="C194" s="167" t="s">
        <v>412</v>
      </c>
      <c r="D194" s="167" t="s">
        <v>118</v>
      </c>
      <c r="E194" s="168" t="s">
        <v>413</v>
      </c>
      <c r="F194" s="169" t="s">
        <v>414</v>
      </c>
      <c r="G194" s="170" t="s">
        <v>206</v>
      </c>
      <c r="H194" s="171">
        <v>4</v>
      </c>
      <c r="I194" s="172"/>
      <c r="J194" s="173">
        <f>ROUND(I194*H194,2)</f>
        <v>0</v>
      </c>
      <c r="K194" s="169" t="s">
        <v>212</v>
      </c>
      <c r="L194" s="38"/>
      <c r="M194" s="174" t="s">
        <v>19</v>
      </c>
      <c r="N194" s="175" t="s">
        <v>42</v>
      </c>
      <c r="O194" s="63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145</v>
      </c>
      <c r="AT194" s="178" t="s">
        <v>118</v>
      </c>
      <c r="AU194" s="178" t="s">
        <v>78</v>
      </c>
      <c r="AY194" s="16" t="s">
        <v>114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6" t="s">
        <v>76</v>
      </c>
      <c r="BK194" s="179">
        <f>ROUND(I194*H194,2)</f>
        <v>0</v>
      </c>
      <c r="BL194" s="16" t="s">
        <v>145</v>
      </c>
      <c r="BM194" s="178" t="s">
        <v>415</v>
      </c>
    </row>
    <row r="195" spans="1:65" s="2" customFormat="1">
      <c r="A195" s="33"/>
      <c r="B195" s="34"/>
      <c r="C195" s="35"/>
      <c r="D195" s="180" t="s">
        <v>125</v>
      </c>
      <c r="E195" s="35"/>
      <c r="F195" s="181" t="s">
        <v>416</v>
      </c>
      <c r="G195" s="35"/>
      <c r="H195" s="35"/>
      <c r="I195" s="182"/>
      <c r="J195" s="35"/>
      <c r="K195" s="35"/>
      <c r="L195" s="38"/>
      <c r="M195" s="183"/>
      <c r="N195" s="184"/>
      <c r="O195" s="63"/>
      <c r="P195" s="63"/>
      <c r="Q195" s="63"/>
      <c r="R195" s="63"/>
      <c r="S195" s="63"/>
      <c r="T195" s="64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125</v>
      </c>
      <c r="AU195" s="16" t="s">
        <v>78</v>
      </c>
    </row>
    <row r="196" spans="1:65" s="2" customFormat="1" ht="24.2" customHeight="1">
      <c r="A196" s="33"/>
      <c r="B196" s="34"/>
      <c r="C196" s="167" t="s">
        <v>417</v>
      </c>
      <c r="D196" s="167" t="s">
        <v>118</v>
      </c>
      <c r="E196" s="168" t="s">
        <v>413</v>
      </c>
      <c r="F196" s="169" t="s">
        <v>414</v>
      </c>
      <c r="G196" s="170" t="s">
        <v>206</v>
      </c>
      <c r="H196" s="171">
        <v>3</v>
      </c>
      <c r="I196" s="172"/>
      <c r="J196" s="173">
        <f>ROUND(I196*H196,2)</f>
        <v>0</v>
      </c>
      <c r="K196" s="169" t="s">
        <v>212</v>
      </c>
      <c r="L196" s="38"/>
      <c r="M196" s="174" t="s">
        <v>19</v>
      </c>
      <c r="N196" s="175" t="s">
        <v>42</v>
      </c>
      <c r="O196" s="63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145</v>
      </c>
      <c r="AT196" s="178" t="s">
        <v>118</v>
      </c>
      <c r="AU196" s="178" t="s">
        <v>78</v>
      </c>
      <c r="AY196" s="16" t="s">
        <v>114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6" t="s">
        <v>76</v>
      </c>
      <c r="BK196" s="179">
        <f>ROUND(I196*H196,2)</f>
        <v>0</v>
      </c>
      <c r="BL196" s="16" t="s">
        <v>145</v>
      </c>
      <c r="BM196" s="178" t="s">
        <v>418</v>
      </c>
    </row>
    <row r="197" spans="1:65" s="2" customFormat="1">
      <c r="A197" s="33"/>
      <c r="B197" s="34"/>
      <c r="C197" s="35"/>
      <c r="D197" s="180" t="s">
        <v>125</v>
      </c>
      <c r="E197" s="35"/>
      <c r="F197" s="181" t="s">
        <v>416</v>
      </c>
      <c r="G197" s="35"/>
      <c r="H197" s="35"/>
      <c r="I197" s="182"/>
      <c r="J197" s="35"/>
      <c r="K197" s="35"/>
      <c r="L197" s="38"/>
      <c r="M197" s="183"/>
      <c r="N197" s="184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125</v>
      </c>
      <c r="AU197" s="16" t="s">
        <v>78</v>
      </c>
    </row>
    <row r="198" spans="1:65" s="2" customFormat="1" ht="24.2" customHeight="1">
      <c r="A198" s="33"/>
      <c r="B198" s="34"/>
      <c r="C198" s="167" t="s">
        <v>419</v>
      </c>
      <c r="D198" s="167" t="s">
        <v>118</v>
      </c>
      <c r="E198" s="168" t="s">
        <v>420</v>
      </c>
      <c r="F198" s="169" t="s">
        <v>421</v>
      </c>
      <c r="G198" s="170" t="s">
        <v>206</v>
      </c>
      <c r="H198" s="171">
        <v>1</v>
      </c>
      <c r="I198" s="172"/>
      <c r="J198" s="173">
        <f>ROUND(I198*H198,2)</f>
        <v>0</v>
      </c>
      <c r="K198" s="169" t="s">
        <v>212</v>
      </c>
      <c r="L198" s="38"/>
      <c r="M198" s="174" t="s">
        <v>19</v>
      </c>
      <c r="N198" s="175" t="s">
        <v>42</v>
      </c>
      <c r="O198" s="63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145</v>
      </c>
      <c r="AT198" s="178" t="s">
        <v>118</v>
      </c>
      <c r="AU198" s="178" t="s">
        <v>78</v>
      </c>
      <c r="AY198" s="16" t="s">
        <v>114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6" t="s">
        <v>76</v>
      </c>
      <c r="BK198" s="179">
        <f>ROUND(I198*H198,2)</f>
        <v>0</v>
      </c>
      <c r="BL198" s="16" t="s">
        <v>145</v>
      </c>
      <c r="BM198" s="178" t="s">
        <v>422</v>
      </c>
    </row>
    <row r="199" spans="1:65" s="2" customFormat="1">
      <c r="A199" s="33"/>
      <c r="B199" s="34"/>
      <c r="C199" s="35"/>
      <c r="D199" s="180" t="s">
        <v>125</v>
      </c>
      <c r="E199" s="35"/>
      <c r="F199" s="181" t="s">
        <v>423</v>
      </c>
      <c r="G199" s="35"/>
      <c r="H199" s="35"/>
      <c r="I199" s="182"/>
      <c r="J199" s="35"/>
      <c r="K199" s="35"/>
      <c r="L199" s="38"/>
      <c r="M199" s="183"/>
      <c r="N199" s="184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125</v>
      </c>
      <c r="AU199" s="16" t="s">
        <v>78</v>
      </c>
    </row>
    <row r="200" spans="1:65" s="2" customFormat="1" ht="16.5" customHeight="1">
      <c r="A200" s="33"/>
      <c r="B200" s="34"/>
      <c r="C200" s="167" t="s">
        <v>424</v>
      </c>
      <c r="D200" s="167" t="s">
        <v>118</v>
      </c>
      <c r="E200" s="168" t="s">
        <v>425</v>
      </c>
      <c r="F200" s="169" t="s">
        <v>426</v>
      </c>
      <c r="G200" s="170" t="s">
        <v>206</v>
      </c>
      <c r="H200" s="171">
        <v>1</v>
      </c>
      <c r="I200" s="172"/>
      <c r="J200" s="173">
        <f>ROUND(I200*H200,2)</f>
        <v>0</v>
      </c>
      <c r="K200" s="169" t="s">
        <v>212</v>
      </c>
      <c r="L200" s="38"/>
      <c r="M200" s="174" t="s">
        <v>19</v>
      </c>
      <c r="N200" s="175" t="s">
        <v>42</v>
      </c>
      <c r="O200" s="63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145</v>
      </c>
      <c r="AT200" s="178" t="s">
        <v>118</v>
      </c>
      <c r="AU200" s="178" t="s">
        <v>78</v>
      </c>
      <c r="AY200" s="16" t="s">
        <v>114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6" t="s">
        <v>76</v>
      </c>
      <c r="BK200" s="179">
        <f>ROUND(I200*H200,2)</f>
        <v>0</v>
      </c>
      <c r="BL200" s="16" t="s">
        <v>145</v>
      </c>
      <c r="BM200" s="178" t="s">
        <v>427</v>
      </c>
    </row>
    <row r="201" spans="1:65" s="2" customFormat="1">
      <c r="A201" s="33"/>
      <c r="B201" s="34"/>
      <c r="C201" s="35"/>
      <c r="D201" s="180" t="s">
        <v>125</v>
      </c>
      <c r="E201" s="35"/>
      <c r="F201" s="181" t="s">
        <v>428</v>
      </c>
      <c r="G201" s="35"/>
      <c r="H201" s="35"/>
      <c r="I201" s="182"/>
      <c r="J201" s="35"/>
      <c r="K201" s="35"/>
      <c r="L201" s="38"/>
      <c r="M201" s="183"/>
      <c r="N201" s="184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125</v>
      </c>
      <c r="AU201" s="16" t="s">
        <v>78</v>
      </c>
    </row>
    <row r="202" spans="1:65" s="2" customFormat="1" ht="16.5" customHeight="1">
      <c r="A202" s="33"/>
      <c r="B202" s="34"/>
      <c r="C202" s="185" t="s">
        <v>429</v>
      </c>
      <c r="D202" s="185" t="s">
        <v>203</v>
      </c>
      <c r="E202" s="186" t="s">
        <v>430</v>
      </c>
      <c r="F202" s="187" t="s">
        <v>431</v>
      </c>
      <c r="G202" s="188" t="s">
        <v>144</v>
      </c>
      <c r="H202" s="189">
        <v>1</v>
      </c>
      <c r="I202" s="190"/>
      <c r="J202" s="191">
        <f>ROUND(I202*H202,2)</f>
        <v>0</v>
      </c>
      <c r="K202" s="187" t="s">
        <v>19</v>
      </c>
      <c r="L202" s="192"/>
      <c r="M202" s="193" t="s">
        <v>19</v>
      </c>
      <c r="N202" s="194" t="s">
        <v>42</v>
      </c>
      <c r="O202" s="63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207</v>
      </c>
      <c r="AT202" s="178" t="s">
        <v>203</v>
      </c>
      <c r="AU202" s="178" t="s">
        <v>78</v>
      </c>
      <c r="AY202" s="16" t="s">
        <v>114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6" t="s">
        <v>76</v>
      </c>
      <c r="BK202" s="179">
        <f>ROUND(I202*H202,2)</f>
        <v>0</v>
      </c>
      <c r="BL202" s="16" t="s">
        <v>145</v>
      </c>
      <c r="BM202" s="178" t="s">
        <v>432</v>
      </c>
    </row>
    <row r="203" spans="1:65" s="2" customFormat="1" ht="21.75" customHeight="1">
      <c r="A203" s="33"/>
      <c r="B203" s="34"/>
      <c r="C203" s="167" t="s">
        <v>433</v>
      </c>
      <c r="D203" s="167" t="s">
        <v>118</v>
      </c>
      <c r="E203" s="168" t="s">
        <v>434</v>
      </c>
      <c r="F203" s="169" t="s">
        <v>435</v>
      </c>
      <c r="G203" s="170" t="s">
        <v>206</v>
      </c>
      <c r="H203" s="171">
        <v>2</v>
      </c>
      <c r="I203" s="172"/>
      <c r="J203" s="173">
        <f>ROUND(I203*H203,2)</f>
        <v>0</v>
      </c>
      <c r="K203" s="169" t="s">
        <v>212</v>
      </c>
      <c r="L203" s="38"/>
      <c r="M203" s="174" t="s">
        <v>19</v>
      </c>
      <c r="N203" s="175" t="s">
        <v>42</v>
      </c>
      <c r="O203" s="63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145</v>
      </c>
      <c r="AT203" s="178" t="s">
        <v>118</v>
      </c>
      <c r="AU203" s="178" t="s">
        <v>78</v>
      </c>
      <c r="AY203" s="16" t="s">
        <v>114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6" t="s">
        <v>76</v>
      </c>
      <c r="BK203" s="179">
        <f>ROUND(I203*H203,2)</f>
        <v>0</v>
      </c>
      <c r="BL203" s="16" t="s">
        <v>145</v>
      </c>
      <c r="BM203" s="178" t="s">
        <v>436</v>
      </c>
    </row>
    <row r="204" spans="1:65" s="2" customFormat="1">
      <c r="A204" s="33"/>
      <c r="B204" s="34"/>
      <c r="C204" s="35"/>
      <c r="D204" s="180" t="s">
        <v>125</v>
      </c>
      <c r="E204" s="35"/>
      <c r="F204" s="181" t="s">
        <v>437</v>
      </c>
      <c r="G204" s="35"/>
      <c r="H204" s="35"/>
      <c r="I204" s="182"/>
      <c r="J204" s="35"/>
      <c r="K204" s="35"/>
      <c r="L204" s="38"/>
      <c r="M204" s="183"/>
      <c r="N204" s="184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125</v>
      </c>
      <c r="AU204" s="16" t="s">
        <v>78</v>
      </c>
    </row>
    <row r="205" spans="1:65" s="2" customFormat="1" ht="24.2" customHeight="1">
      <c r="A205" s="33"/>
      <c r="B205" s="34"/>
      <c r="C205" s="185" t="s">
        <v>438</v>
      </c>
      <c r="D205" s="185" t="s">
        <v>203</v>
      </c>
      <c r="E205" s="186" t="s">
        <v>439</v>
      </c>
      <c r="F205" s="187" t="s">
        <v>440</v>
      </c>
      <c r="G205" s="188" t="s">
        <v>144</v>
      </c>
      <c r="H205" s="189">
        <v>2</v>
      </c>
      <c r="I205" s="190"/>
      <c r="J205" s="191">
        <f>ROUND(I205*H205,2)</f>
        <v>0</v>
      </c>
      <c r="K205" s="187" t="s">
        <v>19</v>
      </c>
      <c r="L205" s="192"/>
      <c r="M205" s="193" t="s">
        <v>19</v>
      </c>
      <c r="N205" s="194" t="s">
        <v>42</v>
      </c>
      <c r="O205" s="63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207</v>
      </c>
      <c r="AT205" s="178" t="s">
        <v>203</v>
      </c>
      <c r="AU205" s="178" t="s">
        <v>78</v>
      </c>
      <c r="AY205" s="16" t="s">
        <v>114</v>
      </c>
      <c r="BE205" s="179">
        <f>IF(N205="základní",J205,0)</f>
        <v>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16" t="s">
        <v>76</v>
      </c>
      <c r="BK205" s="179">
        <f>ROUND(I205*H205,2)</f>
        <v>0</v>
      </c>
      <c r="BL205" s="16" t="s">
        <v>145</v>
      </c>
      <c r="BM205" s="178" t="s">
        <v>441</v>
      </c>
    </row>
    <row r="206" spans="1:65" s="2" customFormat="1" ht="24.2" customHeight="1">
      <c r="A206" s="33"/>
      <c r="B206" s="34"/>
      <c r="C206" s="167" t="s">
        <v>442</v>
      </c>
      <c r="D206" s="167" t="s">
        <v>118</v>
      </c>
      <c r="E206" s="168" t="s">
        <v>443</v>
      </c>
      <c r="F206" s="169" t="s">
        <v>444</v>
      </c>
      <c r="G206" s="170" t="s">
        <v>206</v>
      </c>
      <c r="H206" s="171">
        <v>3</v>
      </c>
      <c r="I206" s="172"/>
      <c r="J206" s="173">
        <f>ROUND(I206*H206,2)</f>
        <v>0</v>
      </c>
      <c r="K206" s="169" t="s">
        <v>212</v>
      </c>
      <c r="L206" s="38"/>
      <c r="M206" s="174" t="s">
        <v>19</v>
      </c>
      <c r="N206" s="175" t="s">
        <v>42</v>
      </c>
      <c r="O206" s="63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145</v>
      </c>
      <c r="AT206" s="178" t="s">
        <v>118</v>
      </c>
      <c r="AU206" s="178" t="s">
        <v>78</v>
      </c>
      <c r="AY206" s="16" t="s">
        <v>114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6" t="s">
        <v>76</v>
      </c>
      <c r="BK206" s="179">
        <f>ROUND(I206*H206,2)</f>
        <v>0</v>
      </c>
      <c r="BL206" s="16" t="s">
        <v>145</v>
      </c>
      <c r="BM206" s="178" t="s">
        <v>445</v>
      </c>
    </row>
    <row r="207" spans="1:65" s="2" customFormat="1">
      <c r="A207" s="33"/>
      <c r="B207" s="34"/>
      <c r="C207" s="35"/>
      <c r="D207" s="180" t="s">
        <v>125</v>
      </c>
      <c r="E207" s="35"/>
      <c r="F207" s="181" t="s">
        <v>446</v>
      </c>
      <c r="G207" s="35"/>
      <c r="H207" s="35"/>
      <c r="I207" s="182"/>
      <c r="J207" s="35"/>
      <c r="K207" s="35"/>
      <c r="L207" s="38"/>
      <c r="M207" s="183"/>
      <c r="N207" s="184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125</v>
      </c>
      <c r="AU207" s="16" t="s">
        <v>78</v>
      </c>
    </row>
    <row r="208" spans="1:65" s="2" customFormat="1" ht="24.2" customHeight="1">
      <c r="A208" s="33"/>
      <c r="B208" s="34"/>
      <c r="C208" s="185" t="s">
        <v>447</v>
      </c>
      <c r="D208" s="185" t="s">
        <v>203</v>
      </c>
      <c r="E208" s="186" t="s">
        <v>448</v>
      </c>
      <c r="F208" s="187" t="s">
        <v>449</v>
      </c>
      <c r="G208" s="188" t="s">
        <v>144</v>
      </c>
      <c r="H208" s="189">
        <v>1</v>
      </c>
      <c r="I208" s="190"/>
      <c r="J208" s="191">
        <f>ROUND(I208*H208,2)</f>
        <v>0</v>
      </c>
      <c r="K208" s="187" t="s">
        <v>19</v>
      </c>
      <c r="L208" s="192"/>
      <c r="M208" s="193" t="s">
        <v>19</v>
      </c>
      <c r="N208" s="194" t="s">
        <v>42</v>
      </c>
      <c r="O208" s="63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207</v>
      </c>
      <c r="AT208" s="178" t="s">
        <v>203</v>
      </c>
      <c r="AU208" s="178" t="s">
        <v>78</v>
      </c>
      <c r="AY208" s="16" t="s">
        <v>114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6" t="s">
        <v>76</v>
      </c>
      <c r="BK208" s="179">
        <f>ROUND(I208*H208,2)</f>
        <v>0</v>
      </c>
      <c r="BL208" s="16" t="s">
        <v>145</v>
      </c>
      <c r="BM208" s="178" t="s">
        <v>450</v>
      </c>
    </row>
    <row r="209" spans="1:65" s="2" customFormat="1" ht="24.2" customHeight="1">
      <c r="A209" s="33"/>
      <c r="B209" s="34"/>
      <c r="C209" s="167" t="s">
        <v>451</v>
      </c>
      <c r="D209" s="167" t="s">
        <v>118</v>
      </c>
      <c r="E209" s="168" t="s">
        <v>452</v>
      </c>
      <c r="F209" s="169" t="s">
        <v>453</v>
      </c>
      <c r="G209" s="170" t="s">
        <v>206</v>
      </c>
      <c r="H209" s="171">
        <v>2</v>
      </c>
      <c r="I209" s="172"/>
      <c r="J209" s="173">
        <f>ROUND(I209*H209,2)</f>
        <v>0</v>
      </c>
      <c r="K209" s="169" t="s">
        <v>19</v>
      </c>
      <c r="L209" s="38"/>
      <c r="M209" s="174" t="s">
        <v>19</v>
      </c>
      <c r="N209" s="175" t="s">
        <v>42</v>
      </c>
      <c r="O209" s="63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145</v>
      </c>
      <c r="AT209" s="178" t="s">
        <v>118</v>
      </c>
      <c r="AU209" s="178" t="s">
        <v>78</v>
      </c>
      <c r="AY209" s="16" t="s">
        <v>114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6" t="s">
        <v>76</v>
      </c>
      <c r="BK209" s="179">
        <f>ROUND(I209*H209,2)</f>
        <v>0</v>
      </c>
      <c r="BL209" s="16" t="s">
        <v>145</v>
      </c>
      <c r="BM209" s="178" t="s">
        <v>454</v>
      </c>
    </row>
    <row r="210" spans="1:65" s="2" customFormat="1" ht="16.5" customHeight="1">
      <c r="A210" s="33"/>
      <c r="B210" s="34"/>
      <c r="C210" s="185" t="s">
        <v>455</v>
      </c>
      <c r="D210" s="185" t="s">
        <v>203</v>
      </c>
      <c r="E210" s="186" t="s">
        <v>456</v>
      </c>
      <c r="F210" s="187" t="s">
        <v>457</v>
      </c>
      <c r="G210" s="188" t="s">
        <v>206</v>
      </c>
      <c r="H210" s="189">
        <v>2</v>
      </c>
      <c r="I210" s="190"/>
      <c r="J210" s="191">
        <f>ROUND(I210*H210,2)</f>
        <v>0</v>
      </c>
      <c r="K210" s="187" t="s">
        <v>19</v>
      </c>
      <c r="L210" s="192"/>
      <c r="M210" s="193" t="s">
        <v>19</v>
      </c>
      <c r="N210" s="194" t="s">
        <v>42</v>
      </c>
      <c r="O210" s="63"/>
      <c r="P210" s="176">
        <f>O210*H210</f>
        <v>0</v>
      </c>
      <c r="Q210" s="176">
        <v>1E-4</v>
      </c>
      <c r="R210" s="176">
        <f>Q210*H210</f>
        <v>2.0000000000000001E-4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207</v>
      </c>
      <c r="AT210" s="178" t="s">
        <v>203</v>
      </c>
      <c r="AU210" s="178" t="s">
        <v>78</v>
      </c>
      <c r="AY210" s="16" t="s">
        <v>114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6" t="s">
        <v>76</v>
      </c>
      <c r="BK210" s="179">
        <f>ROUND(I210*H210,2)</f>
        <v>0</v>
      </c>
      <c r="BL210" s="16" t="s">
        <v>145</v>
      </c>
      <c r="BM210" s="178" t="s">
        <v>458</v>
      </c>
    </row>
    <row r="211" spans="1:65" s="2" customFormat="1" ht="21.75" customHeight="1">
      <c r="A211" s="33"/>
      <c r="B211" s="34"/>
      <c r="C211" s="167" t="s">
        <v>459</v>
      </c>
      <c r="D211" s="167" t="s">
        <v>118</v>
      </c>
      <c r="E211" s="168" t="s">
        <v>460</v>
      </c>
      <c r="F211" s="169" t="s">
        <v>461</v>
      </c>
      <c r="G211" s="170" t="s">
        <v>206</v>
      </c>
      <c r="H211" s="171">
        <v>5</v>
      </c>
      <c r="I211" s="172"/>
      <c r="J211" s="173">
        <f>ROUND(I211*H211,2)</f>
        <v>0</v>
      </c>
      <c r="K211" s="169" t="s">
        <v>212</v>
      </c>
      <c r="L211" s="38"/>
      <c r="M211" s="174" t="s">
        <v>19</v>
      </c>
      <c r="N211" s="175" t="s">
        <v>42</v>
      </c>
      <c r="O211" s="63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145</v>
      </c>
      <c r="AT211" s="178" t="s">
        <v>118</v>
      </c>
      <c r="AU211" s="178" t="s">
        <v>78</v>
      </c>
      <c r="AY211" s="16" t="s">
        <v>114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6" t="s">
        <v>76</v>
      </c>
      <c r="BK211" s="179">
        <f>ROUND(I211*H211,2)</f>
        <v>0</v>
      </c>
      <c r="BL211" s="16" t="s">
        <v>145</v>
      </c>
      <c r="BM211" s="178" t="s">
        <v>462</v>
      </c>
    </row>
    <row r="212" spans="1:65" s="2" customFormat="1">
      <c r="A212" s="33"/>
      <c r="B212" s="34"/>
      <c r="C212" s="35"/>
      <c r="D212" s="180" t="s">
        <v>125</v>
      </c>
      <c r="E212" s="35"/>
      <c r="F212" s="181" t="s">
        <v>463</v>
      </c>
      <c r="G212" s="35"/>
      <c r="H212" s="35"/>
      <c r="I212" s="182"/>
      <c r="J212" s="35"/>
      <c r="K212" s="35"/>
      <c r="L212" s="38"/>
      <c r="M212" s="183"/>
      <c r="N212" s="184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125</v>
      </c>
      <c r="AU212" s="16" t="s">
        <v>78</v>
      </c>
    </row>
    <row r="213" spans="1:65" s="2" customFormat="1" ht="16.5" customHeight="1">
      <c r="A213" s="33"/>
      <c r="B213" s="34"/>
      <c r="C213" s="185" t="s">
        <v>464</v>
      </c>
      <c r="D213" s="185" t="s">
        <v>203</v>
      </c>
      <c r="E213" s="186" t="s">
        <v>465</v>
      </c>
      <c r="F213" s="187" t="s">
        <v>466</v>
      </c>
      <c r="G213" s="188" t="s">
        <v>206</v>
      </c>
      <c r="H213" s="189">
        <v>5</v>
      </c>
      <c r="I213" s="190"/>
      <c r="J213" s="191">
        <f>ROUND(I213*H213,2)</f>
        <v>0</v>
      </c>
      <c r="K213" s="187" t="s">
        <v>212</v>
      </c>
      <c r="L213" s="192"/>
      <c r="M213" s="193" t="s">
        <v>19</v>
      </c>
      <c r="N213" s="194" t="s">
        <v>42</v>
      </c>
      <c r="O213" s="63"/>
      <c r="P213" s="176">
        <f>O213*H213</f>
        <v>0</v>
      </c>
      <c r="Q213" s="176">
        <v>1E-4</v>
      </c>
      <c r="R213" s="176">
        <f>Q213*H213</f>
        <v>5.0000000000000001E-4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207</v>
      </c>
      <c r="AT213" s="178" t="s">
        <v>203</v>
      </c>
      <c r="AU213" s="178" t="s">
        <v>78</v>
      </c>
      <c r="AY213" s="16" t="s">
        <v>114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6" t="s">
        <v>76</v>
      </c>
      <c r="BK213" s="179">
        <f>ROUND(I213*H213,2)</f>
        <v>0</v>
      </c>
      <c r="BL213" s="16" t="s">
        <v>145</v>
      </c>
      <c r="BM213" s="178" t="s">
        <v>467</v>
      </c>
    </row>
    <row r="214" spans="1:65" s="2" customFormat="1" ht="21.75" customHeight="1">
      <c r="A214" s="33"/>
      <c r="B214" s="34"/>
      <c r="C214" s="167" t="s">
        <v>468</v>
      </c>
      <c r="D214" s="167" t="s">
        <v>118</v>
      </c>
      <c r="E214" s="168" t="s">
        <v>460</v>
      </c>
      <c r="F214" s="169" t="s">
        <v>461</v>
      </c>
      <c r="G214" s="170" t="s">
        <v>206</v>
      </c>
      <c r="H214" s="171">
        <v>2</v>
      </c>
      <c r="I214" s="172"/>
      <c r="J214" s="173">
        <f>ROUND(I214*H214,2)</f>
        <v>0</v>
      </c>
      <c r="K214" s="169" t="s">
        <v>212</v>
      </c>
      <c r="L214" s="38"/>
      <c r="M214" s="174" t="s">
        <v>19</v>
      </c>
      <c r="N214" s="175" t="s">
        <v>42</v>
      </c>
      <c r="O214" s="63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145</v>
      </c>
      <c r="AT214" s="178" t="s">
        <v>118</v>
      </c>
      <c r="AU214" s="178" t="s">
        <v>78</v>
      </c>
      <c r="AY214" s="16" t="s">
        <v>114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6" t="s">
        <v>76</v>
      </c>
      <c r="BK214" s="179">
        <f>ROUND(I214*H214,2)</f>
        <v>0</v>
      </c>
      <c r="BL214" s="16" t="s">
        <v>145</v>
      </c>
      <c r="BM214" s="178" t="s">
        <v>469</v>
      </c>
    </row>
    <row r="215" spans="1:65" s="2" customFormat="1">
      <c r="A215" s="33"/>
      <c r="B215" s="34"/>
      <c r="C215" s="35"/>
      <c r="D215" s="180" t="s">
        <v>125</v>
      </c>
      <c r="E215" s="35"/>
      <c r="F215" s="181" t="s">
        <v>463</v>
      </c>
      <c r="G215" s="35"/>
      <c r="H215" s="35"/>
      <c r="I215" s="182"/>
      <c r="J215" s="35"/>
      <c r="K215" s="35"/>
      <c r="L215" s="38"/>
      <c r="M215" s="183"/>
      <c r="N215" s="184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125</v>
      </c>
      <c r="AU215" s="16" t="s">
        <v>78</v>
      </c>
    </row>
    <row r="216" spans="1:65" s="2" customFormat="1" ht="16.5" customHeight="1">
      <c r="A216" s="33"/>
      <c r="B216" s="34"/>
      <c r="C216" s="185" t="s">
        <v>470</v>
      </c>
      <c r="D216" s="185" t="s">
        <v>203</v>
      </c>
      <c r="E216" s="186" t="s">
        <v>465</v>
      </c>
      <c r="F216" s="187" t="s">
        <v>466</v>
      </c>
      <c r="G216" s="188" t="s">
        <v>206</v>
      </c>
      <c r="H216" s="189">
        <v>2</v>
      </c>
      <c r="I216" s="190"/>
      <c r="J216" s="191">
        <f>ROUND(I216*H216,2)</f>
        <v>0</v>
      </c>
      <c r="K216" s="187" t="s">
        <v>212</v>
      </c>
      <c r="L216" s="192"/>
      <c r="M216" s="193" t="s">
        <v>19</v>
      </c>
      <c r="N216" s="194" t="s">
        <v>42</v>
      </c>
      <c r="O216" s="63"/>
      <c r="P216" s="176">
        <f>O216*H216</f>
        <v>0</v>
      </c>
      <c r="Q216" s="176">
        <v>1E-4</v>
      </c>
      <c r="R216" s="176">
        <f>Q216*H216</f>
        <v>2.0000000000000001E-4</v>
      </c>
      <c r="S216" s="176">
        <v>0</v>
      </c>
      <c r="T216" s="17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207</v>
      </c>
      <c r="AT216" s="178" t="s">
        <v>203</v>
      </c>
      <c r="AU216" s="178" t="s">
        <v>78</v>
      </c>
      <c r="AY216" s="16" t="s">
        <v>114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6" t="s">
        <v>76</v>
      </c>
      <c r="BK216" s="179">
        <f>ROUND(I216*H216,2)</f>
        <v>0</v>
      </c>
      <c r="BL216" s="16" t="s">
        <v>145</v>
      </c>
      <c r="BM216" s="178" t="s">
        <v>471</v>
      </c>
    </row>
    <row r="217" spans="1:65" s="2" customFormat="1" ht="16.5" customHeight="1">
      <c r="A217" s="33"/>
      <c r="B217" s="34"/>
      <c r="C217" s="167" t="s">
        <v>472</v>
      </c>
      <c r="D217" s="167" t="s">
        <v>118</v>
      </c>
      <c r="E217" s="168" t="s">
        <v>473</v>
      </c>
      <c r="F217" s="169" t="s">
        <v>474</v>
      </c>
      <c r="G217" s="170" t="s">
        <v>206</v>
      </c>
      <c r="H217" s="171">
        <v>24</v>
      </c>
      <c r="I217" s="172"/>
      <c r="J217" s="173">
        <f>ROUND(I217*H217,2)</f>
        <v>0</v>
      </c>
      <c r="K217" s="169" t="s">
        <v>212</v>
      </c>
      <c r="L217" s="38"/>
      <c r="M217" s="174" t="s">
        <v>19</v>
      </c>
      <c r="N217" s="175" t="s">
        <v>42</v>
      </c>
      <c r="O217" s="63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145</v>
      </c>
      <c r="AT217" s="178" t="s">
        <v>118</v>
      </c>
      <c r="AU217" s="178" t="s">
        <v>78</v>
      </c>
      <c r="AY217" s="16" t="s">
        <v>114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6" t="s">
        <v>76</v>
      </c>
      <c r="BK217" s="179">
        <f>ROUND(I217*H217,2)</f>
        <v>0</v>
      </c>
      <c r="BL217" s="16" t="s">
        <v>145</v>
      </c>
      <c r="BM217" s="178" t="s">
        <v>475</v>
      </c>
    </row>
    <row r="218" spans="1:65" s="2" customFormat="1">
      <c r="A218" s="33"/>
      <c r="B218" s="34"/>
      <c r="C218" s="35"/>
      <c r="D218" s="180" t="s">
        <v>125</v>
      </c>
      <c r="E218" s="35"/>
      <c r="F218" s="181" t="s">
        <v>476</v>
      </c>
      <c r="G218" s="35"/>
      <c r="H218" s="35"/>
      <c r="I218" s="182"/>
      <c r="J218" s="35"/>
      <c r="K218" s="35"/>
      <c r="L218" s="38"/>
      <c r="M218" s="183"/>
      <c r="N218" s="184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125</v>
      </c>
      <c r="AU218" s="16" t="s">
        <v>78</v>
      </c>
    </row>
    <row r="219" spans="1:65" s="2" customFormat="1" ht="16.5" customHeight="1">
      <c r="A219" s="33"/>
      <c r="B219" s="34"/>
      <c r="C219" s="185" t="s">
        <v>477</v>
      </c>
      <c r="D219" s="185" t="s">
        <v>203</v>
      </c>
      <c r="E219" s="186" t="s">
        <v>478</v>
      </c>
      <c r="F219" s="187" t="s">
        <v>479</v>
      </c>
      <c r="G219" s="188" t="s">
        <v>206</v>
      </c>
      <c r="H219" s="189">
        <v>6</v>
      </c>
      <c r="I219" s="190"/>
      <c r="J219" s="191">
        <f t="shared" ref="J219:J224" si="10">ROUND(I219*H219,2)</f>
        <v>0</v>
      </c>
      <c r="K219" s="187" t="s">
        <v>19</v>
      </c>
      <c r="L219" s="192"/>
      <c r="M219" s="193" t="s">
        <v>19</v>
      </c>
      <c r="N219" s="194" t="s">
        <v>42</v>
      </c>
      <c r="O219" s="63"/>
      <c r="P219" s="176">
        <f t="shared" ref="P219:P224" si="11">O219*H219</f>
        <v>0</v>
      </c>
      <c r="Q219" s="176">
        <v>0</v>
      </c>
      <c r="R219" s="176">
        <f t="shared" ref="R219:R224" si="12">Q219*H219</f>
        <v>0</v>
      </c>
      <c r="S219" s="176">
        <v>0</v>
      </c>
      <c r="T219" s="177">
        <f t="shared" ref="T219:T224" si="13"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207</v>
      </c>
      <c r="AT219" s="178" t="s">
        <v>203</v>
      </c>
      <c r="AU219" s="178" t="s">
        <v>78</v>
      </c>
      <c r="AY219" s="16" t="s">
        <v>114</v>
      </c>
      <c r="BE219" s="179">
        <f t="shared" ref="BE219:BE224" si="14">IF(N219="základní",J219,0)</f>
        <v>0</v>
      </c>
      <c r="BF219" s="179">
        <f t="shared" ref="BF219:BF224" si="15">IF(N219="snížená",J219,0)</f>
        <v>0</v>
      </c>
      <c r="BG219" s="179">
        <f t="shared" ref="BG219:BG224" si="16">IF(N219="zákl. přenesená",J219,0)</f>
        <v>0</v>
      </c>
      <c r="BH219" s="179">
        <f t="shared" ref="BH219:BH224" si="17">IF(N219="sníž. přenesená",J219,0)</f>
        <v>0</v>
      </c>
      <c r="BI219" s="179">
        <f t="shared" ref="BI219:BI224" si="18">IF(N219="nulová",J219,0)</f>
        <v>0</v>
      </c>
      <c r="BJ219" s="16" t="s">
        <v>76</v>
      </c>
      <c r="BK219" s="179">
        <f t="shared" ref="BK219:BK224" si="19">ROUND(I219*H219,2)</f>
        <v>0</v>
      </c>
      <c r="BL219" s="16" t="s">
        <v>145</v>
      </c>
      <c r="BM219" s="178" t="s">
        <v>480</v>
      </c>
    </row>
    <row r="220" spans="1:65" s="2" customFormat="1" ht="16.5" customHeight="1">
      <c r="A220" s="33"/>
      <c r="B220" s="34"/>
      <c r="C220" s="185" t="s">
        <v>481</v>
      </c>
      <c r="D220" s="185" t="s">
        <v>203</v>
      </c>
      <c r="E220" s="186" t="s">
        <v>482</v>
      </c>
      <c r="F220" s="187" t="s">
        <v>483</v>
      </c>
      <c r="G220" s="188" t="s">
        <v>206</v>
      </c>
      <c r="H220" s="189">
        <v>6</v>
      </c>
      <c r="I220" s="190"/>
      <c r="J220" s="191">
        <f t="shared" si="10"/>
        <v>0</v>
      </c>
      <c r="K220" s="187" t="s">
        <v>19</v>
      </c>
      <c r="L220" s="192"/>
      <c r="M220" s="193" t="s">
        <v>19</v>
      </c>
      <c r="N220" s="194" t="s">
        <v>42</v>
      </c>
      <c r="O220" s="63"/>
      <c r="P220" s="176">
        <f t="shared" si="11"/>
        <v>0</v>
      </c>
      <c r="Q220" s="176">
        <v>0</v>
      </c>
      <c r="R220" s="176">
        <f t="shared" si="12"/>
        <v>0</v>
      </c>
      <c r="S220" s="176">
        <v>0</v>
      </c>
      <c r="T220" s="177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207</v>
      </c>
      <c r="AT220" s="178" t="s">
        <v>203</v>
      </c>
      <c r="AU220" s="178" t="s">
        <v>78</v>
      </c>
      <c r="AY220" s="16" t="s">
        <v>114</v>
      </c>
      <c r="BE220" s="179">
        <f t="shared" si="14"/>
        <v>0</v>
      </c>
      <c r="BF220" s="179">
        <f t="shared" si="15"/>
        <v>0</v>
      </c>
      <c r="BG220" s="179">
        <f t="shared" si="16"/>
        <v>0</v>
      </c>
      <c r="BH220" s="179">
        <f t="shared" si="17"/>
        <v>0</v>
      </c>
      <c r="BI220" s="179">
        <f t="shared" si="18"/>
        <v>0</v>
      </c>
      <c r="BJ220" s="16" t="s">
        <v>76</v>
      </c>
      <c r="BK220" s="179">
        <f t="shared" si="19"/>
        <v>0</v>
      </c>
      <c r="BL220" s="16" t="s">
        <v>145</v>
      </c>
      <c r="BM220" s="178" t="s">
        <v>484</v>
      </c>
    </row>
    <row r="221" spans="1:65" s="2" customFormat="1" ht="16.5" customHeight="1">
      <c r="A221" s="33"/>
      <c r="B221" s="34"/>
      <c r="C221" s="185" t="s">
        <v>485</v>
      </c>
      <c r="D221" s="185" t="s">
        <v>203</v>
      </c>
      <c r="E221" s="186" t="s">
        <v>486</v>
      </c>
      <c r="F221" s="187" t="s">
        <v>487</v>
      </c>
      <c r="G221" s="188" t="s">
        <v>206</v>
      </c>
      <c r="H221" s="189">
        <v>6</v>
      </c>
      <c r="I221" s="190"/>
      <c r="J221" s="191">
        <f t="shared" si="10"/>
        <v>0</v>
      </c>
      <c r="K221" s="187" t="s">
        <v>19</v>
      </c>
      <c r="L221" s="192"/>
      <c r="M221" s="193" t="s">
        <v>19</v>
      </c>
      <c r="N221" s="194" t="s">
        <v>42</v>
      </c>
      <c r="O221" s="63"/>
      <c r="P221" s="176">
        <f t="shared" si="11"/>
        <v>0</v>
      </c>
      <c r="Q221" s="176">
        <v>0</v>
      </c>
      <c r="R221" s="176">
        <f t="shared" si="12"/>
        <v>0</v>
      </c>
      <c r="S221" s="176">
        <v>0</v>
      </c>
      <c r="T221" s="177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207</v>
      </c>
      <c r="AT221" s="178" t="s">
        <v>203</v>
      </c>
      <c r="AU221" s="178" t="s">
        <v>78</v>
      </c>
      <c r="AY221" s="16" t="s">
        <v>114</v>
      </c>
      <c r="BE221" s="179">
        <f t="shared" si="14"/>
        <v>0</v>
      </c>
      <c r="BF221" s="179">
        <f t="shared" si="15"/>
        <v>0</v>
      </c>
      <c r="BG221" s="179">
        <f t="shared" si="16"/>
        <v>0</v>
      </c>
      <c r="BH221" s="179">
        <f t="shared" si="17"/>
        <v>0</v>
      </c>
      <c r="BI221" s="179">
        <f t="shared" si="18"/>
        <v>0</v>
      </c>
      <c r="BJ221" s="16" t="s">
        <v>76</v>
      </c>
      <c r="BK221" s="179">
        <f t="shared" si="19"/>
        <v>0</v>
      </c>
      <c r="BL221" s="16" t="s">
        <v>145</v>
      </c>
      <c r="BM221" s="178" t="s">
        <v>488</v>
      </c>
    </row>
    <row r="222" spans="1:65" s="2" customFormat="1" ht="16.5" customHeight="1">
      <c r="A222" s="33"/>
      <c r="B222" s="34"/>
      <c r="C222" s="185" t="s">
        <v>489</v>
      </c>
      <c r="D222" s="185" t="s">
        <v>203</v>
      </c>
      <c r="E222" s="186" t="s">
        <v>490</v>
      </c>
      <c r="F222" s="187" t="s">
        <v>491</v>
      </c>
      <c r="G222" s="188" t="s">
        <v>206</v>
      </c>
      <c r="H222" s="189">
        <v>3</v>
      </c>
      <c r="I222" s="190"/>
      <c r="J222" s="191">
        <f t="shared" si="10"/>
        <v>0</v>
      </c>
      <c r="K222" s="187" t="s">
        <v>19</v>
      </c>
      <c r="L222" s="192"/>
      <c r="M222" s="193" t="s">
        <v>19</v>
      </c>
      <c r="N222" s="194" t="s">
        <v>42</v>
      </c>
      <c r="O222" s="63"/>
      <c r="P222" s="176">
        <f t="shared" si="11"/>
        <v>0</v>
      </c>
      <c r="Q222" s="176">
        <v>0</v>
      </c>
      <c r="R222" s="176">
        <f t="shared" si="12"/>
        <v>0</v>
      </c>
      <c r="S222" s="176">
        <v>0</v>
      </c>
      <c r="T222" s="177">
        <f t="shared" si="1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207</v>
      </c>
      <c r="AT222" s="178" t="s">
        <v>203</v>
      </c>
      <c r="AU222" s="178" t="s">
        <v>78</v>
      </c>
      <c r="AY222" s="16" t="s">
        <v>114</v>
      </c>
      <c r="BE222" s="179">
        <f t="shared" si="14"/>
        <v>0</v>
      </c>
      <c r="BF222" s="179">
        <f t="shared" si="15"/>
        <v>0</v>
      </c>
      <c r="BG222" s="179">
        <f t="shared" si="16"/>
        <v>0</v>
      </c>
      <c r="BH222" s="179">
        <f t="shared" si="17"/>
        <v>0</v>
      </c>
      <c r="BI222" s="179">
        <f t="shared" si="18"/>
        <v>0</v>
      </c>
      <c r="BJ222" s="16" t="s">
        <v>76</v>
      </c>
      <c r="BK222" s="179">
        <f t="shared" si="19"/>
        <v>0</v>
      </c>
      <c r="BL222" s="16" t="s">
        <v>145</v>
      </c>
      <c r="BM222" s="178" t="s">
        <v>492</v>
      </c>
    </row>
    <row r="223" spans="1:65" s="2" customFormat="1" ht="16.5" customHeight="1">
      <c r="A223" s="33"/>
      <c r="B223" s="34"/>
      <c r="C223" s="185" t="s">
        <v>493</v>
      </c>
      <c r="D223" s="185" t="s">
        <v>203</v>
      </c>
      <c r="E223" s="186" t="s">
        <v>494</v>
      </c>
      <c r="F223" s="187" t="s">
        <v>495</v>
      </c>
      <c r="G223" s="188" t="s">
        <v>206</v>
      </c>
      <c r="H223" s="189">
        <v>3</v>
      </c>
      <c r="I223" s="190"/>
      <c r="J223" s="191">
        <f t="shared" si="10"/>
        <v>0</v>
      </c>
      <c r="K223" s="187" t="s">
        <v>19</v>
      </c>
      <c r="L223" s="192"/>
      <c r="M223" s="193" t="s">
        <v>19</v>
      </c>
      <c r="N223" s="194" t="s">
        <v>42</v>
      </c>
      <c r="O223" s="63"/>
      <c r="P223" s="176">
        <f t="shared" si="11"/>
        <v>0</v>
      </c>
      <c r="Q223" s="176">
        <v>0</v>
      </c>
      <c r="R223" s="176">
        <f t="shared" si="12"/>
        <v>0</v>
      </c>
      <c r="S223" s="176">
        <v>0</v>
      </c>
      <c r="T223" s="177">
        <f t="shared" si="1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207</v>
      </c>
      <c r="AT223" s="178" t="s">
        <v>203</v>
      </c>
      <c r="AU223" s="178" t="s">
        <v>78</v>
      </c>
      <c r="AY223" s="16" t="s">
        <v>114</v>
      </c>
      <c r="BE223" s="179">
        <f t="shared" si="14"/>
        <v>0</v>
      </c>
      <c r="BF223" s="179">
        <f t="shared" si="15"/>
        <v>0</v>
      </c>
      <c r="BG223" s="179">
        <f t="shared" si="16"/>
        <v>0</v>
      </c>
      <c r="BH223" s="179">
        <f t="shared" si="17"/>
        <v>0</v>
      </c>
      <c r="BI223" s="179">
        <f t="shared" si="18"/>
        <v>0</v>
      </c>
      <c r="BJ223" s="16" t="s">
        <v>76</v>
      </c>
      <c r="BK223" s="179">
        <f t="shared" si="19"/>
        <v>0</v>
      </c>
      <c r="BL223" s="16" t="s">
        <v>145</v>
      </c>
      <c r="BM223" s="178" t="s">
        <v>496</v>
      </c>
    </row>
    <row r="224" spans="1:65" s="2" customFormat="1" ht="16.5" customHeight="1">
      <c r="A224" s="33"/>
      <c r="B224" s="34"/>
      <c r="C224" s="167" t="s">
        <v>497</v>
      </c>
      <c r="D224" s="167" t="s">
        <v>118</v>
      </c>
      <c r="E224" s="168" t="s">
        <v>498</v>
      </c>
      <c r="F224" s="169" t="s">
        <v>499</v>
      </c>
      <c r="G224" s="170" t="s">
        <v>206</v>
      </c>
      <c r="H224" s="171">
        <v>2</v>
      </c>
      <c r="I224" s="172"/>
      <c r="J224" s="173">
        <f t="shared" si="10"/>
        <v>0</v>
      </c>
      <c r="K224" s="169" t="s">
        <v>212</v>
      </c>
      <c r="L224" s="38"/>
      <c r="M224" s="174" t="s">
        <v>19</v>
      </c>
      <c r="N224" s="175" t="s">
        <v>42</v>
      </c>
      <c r="O224" s="63"/>
      <c r="P224" s="176">
        <f t="shared" si="11"/>
        <v>0</v>
      </c>
      <c r="Q224" s="176">
        <v>0</v>
      </c>
      <c r="R224" s="176">
        <f t="shared" si="12"/>
        <v>0</v>
      </c>
      <c r="S224" s="176">
        <v>0</v>
      </c>
      <c r="T224" s="177">
        <f t="shared" si="1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145</v>
      </c>
      <c r="AT224" s="178" t="s">
        <v>118</v>
      </c>
      <c r="AU224" s="178" t="s">
        <v>78</v>
      </c>
      <c r="AY224" s="16" t="s">
        <v>114</v>
      </c>
      <c r="BE224" s="179">
        <f t="shared" si="14"/>
        <v>0</v>
      </c>
      <c r="BF224" s="179">
        <f t="shared" si="15"/>
        <v>0</v>
      </c>
      <c r="BG224" s="179">
        <f t="shared" si="16"/>
        <v>0</v>
      </c>
      <c r="BH224" s="179">
        <f t="shared" si="17"/>
        <v>0</v>
      </c>
      <c r="BI224" s="179">
        <f t="shared" si="18"/>
        <v>0</v>
      </c>
      <c r="BJ224" s="16" t="s">
        <v>76</v>
      </c>
      <c r="BK224" s="179">
        <f t="shared" si="19"/>
        <v>0</v>
      </c>
      <c r="BL224" s="16" t="s">
        <v>145</v>
      </c>
      <c r="BM224" s="178" t="s">
        <v>500</v>
      </c>
    </row>
    <row r="225" spans="1:65" s="2" customFormat="1">
      <c r="A225" s="33"/>
      <c r="B225" s="34"/>
      <c r="C225" s="35"/>
      <c r="D225" s="180" t="s">
        <v>125</v>
      </c>
      <c r="E225" s="35"/>
      <c r="F225" s="181" t="s">
        <v>501</v>
      </c>
      <c r="G225" s="35"/>
      <c r="H225" s="35"/>
      <c r="I225" s="182"/>
      <c r="J225" s="35"/>
      <c r="K225" s="35"/>
      <c r="L225" s="38"/>
      <c r="M225" s="183"/>
      <c r="N225" s="184"/>
      <c r="O225" s="63"/>
      <c r="P225" s="63"/>
      <c r="Q225" s="63"/>
      <c r="R225" s="63"/>
      <c r="S225" s="63"/>
      <c r="T225" s="64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125</v>
      </c>
      <c r="AU225" s="16" t="s">
        <v>78</v>
      </c>
    </row>
    <row r="226" spans="1:65" s="2" customFormat="1" ht="16.5" customHeight="1">
      <c r="A226" s="33"/>
      <c r="B226" s="34"/>
      <c r="C226" s="185" t="s">
        <v>502</v>
      </c>
      <c r="D226" s="185" t="s">
        <v>203</v>
      </c>
      <c r="E226" s="186" t="s">
        <v>503</v>
      </c>
      <c r="F226" s="187" t="s">
        <v>504</v>
      </c>
      <c r="G226" s="188" t="s">
        <v>206</v>
      </c>
      <c r="H226" s="189">
        <v>1</v>
      </c>
      <c r="I226" s="190"/>
      <c r="J226" s="191">
        <f>ROUND(I226*H226,2)</f>
        <v>0</v>
      </c>
      <c r="K226" s="187" t="s">
        <v>212</v>
      </c>
      <c r="L226" s="192"/>
      <c r="M226" s="193" t="s">
        <v>19</v>
      </c>
      <c r="N226" s="194" t="s">
        <v>42</v>
      </c>
      <c r="O226" s="63"/>
      <c r="P226" s="176">
        <f>O226*H226</f>
        <v>0</v>
      </c>
      <c r="Q226" s="176">
        <v>4.0000000000000002E-4</v>
      </c>
      <c r="R226" s="176">
        <f>Q226*H226</f>
        <v>4.0000000000000002E-4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207</v>
      </c>
      <c r="AT226" s="178" t="s">
        <v>203</v>
      </c>
      <c r="AU226" s="178" t="s">
        <v>78</v>
      </c>
      <c r="AY226" s="16" t="s">
        <v>114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6" t="s">
        <v>76</v>
      </c>
      <c r="BK226" s="179">
        <f>ROUND(I226*H226,2)</f>
        <v>0</v>
      </c>
      <c r="BL226" s="16" t="s">
        <v>145</v>
      </c>
      <c r="BM226" s="178" t="s">
        <v>505</v>
      </c>
    </row>
    <row r="227" spans="1:65" s="2" customFormat="1" ht="16.5" customHeight="1">
      <c r="A227" s="33"/>
      <c r="B227" s="34"/>
      <c r="C227" s="185" t="s">
        <v>506</v>
      </c>
      <c r="D227" s="185" t="s">
        <v>203</v>
      </c>
      <c r="E227" s="186" t="s">
        <v>507</v>
      </c>
      <c r="F227" s="187" t="s">
        <v>508</v>
      </c>
      <c r="G227" s="188" t="s">
        <v>206</v>
      </c>
      <c r="H227" s="189">
        <v>1</v>
      </c>
      <c r="I227" s="190"/>
      <c r="J227" s="191">
        <f>ROUND(I227*H227,2)</f>
        <v>0</v>
      </c>
      <c r="K227" s="187" t="s">
        <v>212</v>
      </c>
      <c r="L227" s="192"/>
      <c r="M227" s="193" t="s">
        <v>19</v>
      </c>
      <c r="N227" s="194" t="s">
        <v>42</v>
      </c>
      <c r="O227" s="63"/>
      <c r="P227" s="176">
        <f>O227*H227</f>
        <v>0</v>
      </c>
      <c r="Q227" s="176">
        <v>4.0000000000000002E-4</v>
      </c>
      <c r="R227" s="176">
        <f>Q227*H227</f>
        <v>4.0000000000000002E-4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207</v>
      </c>
      <c r="AT227" s="178" t="s">
        <v>203</v>
      </c>
      <c r="AU227" s="178" t="s">
        <v>78</v>
      </c>
      <c r="AY227" s="16" t="s">
        <v>114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6" t="s">
        <v>76</v>
      </c>
      <c r="BK227" s="179">
        <f>ROUND(I227*H227,2)</f>
        <v>0</v>
      </c>
      <c r="BL227" s="16" t="s">
        <v>145</v>
      </c>
      <c r="BM227" s="178" t="s">
        <v>509</v>
      </c>
    </row>
    <row r="228" spans="1:65" s="2" customFormat="1" ht="16.5" customHeight="1">
      <c r="A228" s="33"/>
      <c r="B228" s="34"/>
      <c r="C228" s="167" t="s">
        <v>510</v>
      </c>
      <c r="D228" s="167" t="s">
        <v>118</v>
      </c>
      <c r="E228" s="168" t="s">
        <v>511</v>
      </c>
      <c r="F228" s="169" t="s">
        <v>512</v>
      </c>
      <c r="G228" s="170" t="s">
        <v>206</v>
      </c>
      <c r="H228" s="171">
        <v>2</v>
      </c>
      <c r="I228" s="172"/>
      <c r="J228" s="173">
        <f>ROUND(I228*H228,2)</f>
        <v>0</v>
      </c>
      <c r="K228" s="169" t="s">
        <v>212</v>
      </c>
      <c r="L228" s="38"/>
      <c r="M228" s="174" t="s">
        <v>19</v>
      </c>
      <c r="N228" s="175" t="s">
        <v>42</v>
      </c>
      <c r="O228" s="63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145</v>
      </c>
      <c r="AT228" s="178" t="s">
        <v>118</v>
      </c>
      <c r="AU228" s="178" t="s">
        <v>78</v>
      </c>
      <c r="AY228" s="16" t="s">
        <v>114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6" t="s">
        <v>76</v>
      </c>
      <c r="BK228" s="179">
        <f>ROUND(I228*H228,2)</f>
        <v>0</v>
      </c>
      <c r="BL228" s="16" t="s">
        <v>145</v>
      </c>
      <c r="BM228" s="178" t="s">
        <v>513</v>
      </c>
    </row>
    <row r="229" spans="1:65" s="2" customFormat="1">
      <c r="A229" s="33"/>
      <c r="B229" s="34"/>
      <c r="C229" s="35"/>
      <c r="D229" s="180" t="s">
        <v>125</v>
      </c>
      <c r="E229" s="35"/>
      <c r="F229" s="181" t="s">
        <v>514</v>
      </c>
      <c r="G229" s="35"/>
      <c r="H229" s="35"/>
      <c r="I229" s="182"/>
      <c r="J229" s="35"/>
      <c r="K229" s="35"/>
      <c r="L229" s="38"/>
      <c r="M229" s="183"/>
      <c r="N229" s="184"/>
      <c r="O229" s="63"/>
      <c r="P229" s="63"/>
      <c r="Q229" s="63"/>
      <c r="R229" s="63"/>
      <c r="S229" s="63"/>
      <c r="T229" s="64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125</v>
      </c>
      <c r="AU229" s="16" t="s">
        <v>78</v>
      </c>
    </row>
    <row r="230" spans="1:65" s="2" customFormat="1" ht="16.5" customHeight="1">
      <c r="A230" s="33"/>
      <c r="B230" s="34"/>
      <c r="C230" s="185" t="s">
        <v>515</v>
      </c>
      <c r="D230" s="185" t="s">
        <v>203</v>
      </c>
      <c r="E230" s="186" t="s">
        <v>516</v>
      </c>
      <c r="F230" s="187" t="s">
        <v>517</v>
      </c>
      <c r="G230" s="188" t="s">
        <v>206</v>
      </c>
      <c r="H230" s="189">
        <v>1</v>
      </c>
      <c r="I230" s="190"/>
      <c r="J230" s="191">
        <f>ROUND(I230*H230,2)</f>
        <v>0</v>
      </c>
      <c r="K230" s="187" t="s">
        <v>212</v>
      </c>
      <c r="L230" s="192"/>
      <c r="M230" s="193" t="s">
        <v>19</v>
      </c>
      <c r="N230" s="194" t="s">
        <v>42</v>
      </c>
      <c r="O230" s="63"/>
      <c r="P230" s="176">
        <f>O230*H230</f>
        <v>0</v>
      </c>
      <c r="Q230" s="176">
        <v>1.0499999999999999E-3</v>
      </c>
      <c r="R230" s="176">
        <f>Q230*H230</f>
        <v>1.0499999999999999E-3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207</v>
      </c>
      <c r="AT230" s="178" t="s">
        <v>203</v>
      </c>
      <c r="AU230" s="178" t="s">
        <v>78</v>
      </c>
      <c r="AY230" s="16" t="s">
        <v>114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6" t="s">
        <v>76</v>
      </c>
      <c r="BK230" s="179">
        <f>ROUND(I230*H230,2)</f>
        <v>0</v>
      </c>
      <c r="BL230" s="16" t="s">
        <v>145</v>
      </c>
      <c r="BM230" s="178" t="s">
        <v>518</v>
      </c>
    </row>
    <row r="231" spans="1:65" s="2" customFormat="1" ht="16.5" customHeight="1">
      <c r="A231" s="33"/>
      <c r="B231" s="34"/>
      <c r="C231" s="185" t="s">
        <v>519</v>
      </c>
      <c r="D231" s="185" t="s">
        <v>203</v>
      </c>
      <c r="E231" s="186" t="s">
        <v>520</v>
      </c>
      <c r="F231" s="187" t="s">
        <v>521</v>
      </c>
      <c r="G231" s="188" t="s">
        <v>206</v>
      </c>
      <c r="H231" s="189">
        <v>1</v>
      </c>
      <c r="I231" s="190"/>
      <c r="J231" s="191">
        <f>ROUND(I231*H231,2)</f>
        <v>0</v>
      </c>
      <c r="K231" s="187" t="s">
        <v>19</v>
      </c>
      <c r="L231" s="192"/>
      <c r="M231" s="193" t="s">
        <v>19</v>
      </c>
      <c r="N231" s="194" t="s">
        <v>42</v>
      </c>
      <c r="O231" s="63"/>
      <c r="P231" s="176">
        <f>O231*H231</f>
        <v>0</v>
      </c>
      <c r="Q231" s="176">
        <v>3.6000000000000002E-4</v>
      </c>
      <c r="R231" s="176">
        <f>Q231*H231</f>
        <v>3.6000000000000002E-4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207</v>
      </c>
      <c r="AT231" s="178" t="s">
        <v>203</v>
      </c>
      <c r="AU231" s="178" t="s">
        <v>78</v>
      </c>
      <c r="AY231" s="16" t="s">
        <v>114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6" t="s">
        <v>76</v>
      </c>
      <c r="BK231" s="179">
        <f>ROUND(I231*H231,2)</f>
        <v>0</v>
      </c>
      <c r="BL231" s="16" t="s">
        <v>145</v>
      </c>
      <c r="BM231" s="178" t="s">
        <v>522</v>
      </c>
    </row>
    <row r="232" spans="1:65" s="2" customFormat="1" ht="21.75" customHeight="1">
      <c r="A232" s="33"/>
      <c r="B232" s="34"/>
      <c r="C232" s="167" t="s">
        <v>523</v>
      </c>
      <c r="D232" s="167" t="s">
        <v>118</v>
      </c>
      <c r="E232" s="168" t="s">
        <v>524</v>
      </c>
      <c r="F232" s="169" t="s">
        <v>525</v>
      </c>
      <c r="G232" s="170" t="s">
        <v>206</v>
      </c>
      <c r="H232" s="171">
        <v>24</v>
      </c>
      <c r="I232" s="172"/>
      <c r="J232" s="173">
        <f>ROUND(I232*H232,2)</f>
        <v>0</v>
      </c>
      <c r="K232" s="169" t="s">
        <v>212</v>
      </c>
      <c r="L232" s="38"/>
      <c r="M232" s="174" t="s">
        <v>19</v>
      </c>
      <c r="N232" s="175" t="s">
        <v>42</v>
      </c>
      <c r="O232" s="63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145</v>
      </c>
      <c r="AT232" s="178" t="s">
        <v>118</v>
      </c>
      <c r="AU232" s="178" t="s">
        <v>78</v>
      </c>
      <c r="AY232" s="16" t="s">
        <v>114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6" t="s">
        <v>76</v>
      </c>
      <c r="BK232" s="179">
        <f>ROUND(I232*H232,2)</f>
        <v>0</v>
      </c>
      <c r="BL232" s="16" t="s">
        <v>145</v>
      </c>
      <c r="BM232" s="178" t="s">
        <v>526</v>
      </c>
    </row>
    <row r="233" spans="1:65" s="2" customFormat="1">
      <c r="A233" s="33"/>
      <c r="B233" s="34"/>
      <c r="C233" s="35"/>
      <c r="D233" s="180" t="s">
        <v>125</v>
      </c>
      <c r="E233" s="35"/>
      <c r="F233" s="181" t="s">
        <v>527</v>
      </c>
      <c r="G233" s="35"/>
      <c r="H233" s="35"/>
      <c r="I233" s="182"/>
      <c r="J233" s="35"/>
      <c r="K233" s="35"/>
      <c r="L233" s="38"/>
      <c r="M233" s="183"/>
      <c r="N233" s="184"/>
      <c r="O233" s="63"/>
      <c r="P233" s="63"/>
      <c r="Q233" s="63"/>
      <c r="R233" s="63"/>
      <c r="S233" s="63"/>
      <c r="T233" s="64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125</v>
      </c>
      <c r="AU233" s="16" t="s">
        <v>78</v>
      </c>
    </row>
    <row r="234" spans="1:65" s="2" customFormat="1" ht="24.2" customHeight="1">
      <c r="A234" s="33"/>
      <c r="B234" s="34"/>
      <c r="C234" s="185" t="s">
        <v>528</v>
      </c>
      <c r="D234" s="185" t="s">
        <v>203</v>
      </c>
      <c r="E234" s="186" t="s">
        <v>156</v>
      </c>
      <c r="F234" s="187" t="s">
        <v>529</v>
      </c>
      <c r="G234" s="188" t="s">
        <v>144</v>
      </c>
      <c r="H234" s="189">
        <v>24</v>
      </c>
      <c r="I234" s="190"/>
      <c r="J234" s="191">
        <f>ROUND(I234*H234,2)</f>
        <v>0</v>
      </c>
      <c r="K234" s="187" t="s">
        <v>19</v>
      </c>
      <c r="L234" s="192"/>
      <c r="M234" s="193" t="s">
        <v>19</v>
      </c>
      <c r="N234" s="194" t="s">
        <v>42</v>
      </c>
      <c r="O234" s="63"/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207</v>
      </c>
      <c r="AT234" s="178" t="s">
        <v>203</v>
      </c>
      <c r="AU234" s="178" t="s">
        <v>78</v>
      </c>
      <c r="AY234" s="16" t="s">
        <v>114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6" t="s">
        <v>76</v>
      </c>
      <c r="BK234" s="179">
        <f>ROUND(I234*H234,2)</f>
        <v>0</v>
      </c>
      <c r="BL234" s="16" t="s">
        <v>145</v>
      </c>
      <c r="BM234" s="178" t="s">
        <v>530</v>
      </c>
    </row>
    <row r="235" spans="1:65" s="2" customFormat="1" ht="16.5" customHeight="1">
      <c r="A235" s="33"/>
      <c r="B235" s="34"/>
      <c r="C235" s="167" t="s">
        <v>531</v>
      </c>
      <c r="D235" s="167" t="s">
        <v>118</v>
      </c>
      <c r="E235" s="168" t="s">
        <v>532</v>
      </c>
      <c r="F235" s="169" t="s">
        <v>533</v>
      </c>
      <c r="G235" s="170" t="s">
        <v>206</v>
      </c>
      <c r="H235" s="171">
        <v>4</v>
      </c>
      <c r="I235" s="172"/>
      <c r="J235" s="173">
        <f>ROUND(I235*H235,2)</f>
        <v>0</v>
      </c>
      <c r="K235" s="169" t="s">
        <v>212</v>
      </c>
      <c r="L235" s="38"/>
      <c r="M235" s="174" t="s">
        <v>19</v>
      </c>
      <c r="N235" s="175" t="s">
        <v>42</v>
      </c>
      <c r="O235" s="63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145</v>
      </c>
      <c r="AT235" s="178" t="s">
        <v>118</v>
      </c>
      <c r="AU235" s="178" t="s">
        <v>78</v>
      </c>
      <c r="AY235" s="16" t="s">
        <v>114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6" t="s">
        <v>76</v>
      </c>
      <c r="BK235" s="179">
        <f>ROUND(I235*H235,2)</f>
        <v>0</v>
      </c>
      <c r="BL235" s="16" t="s">
        <v>145</v>
      </c>
      <c r="BM235" s="178" t="s">
        <v>534</v>
      </c>
    </row>
    <row r="236" spans="1:65" s="2" customFormat="1">
      <c r="A236" s="33"/>
      <c r="B236" s="34"/>
      <c r="C236" s="35"/>
      <c r="D236" s="180" t="s">
        <v>125</v>
      </c>
      <c r="E236" s="35"/>
      <c r="F236" s="181" t="s">
        <v>535</v>
      </c>
      <c r="G236" s="35"/>
      <c r="H236" s="35"/>
      <c r="I236" s="182"/>
      <c r="J236" s="35"/>
      <c r="K236" s="35"/>
      <c r="L236" s="38"/>
      <c r="M236" s="183"/>
      <c r="N236" s="184"/>
      <c r="O236" s="63"/>
      <c r="P236" s="63"/>
      <c r="Q236" s="63"/>
      <c r="R236" s="63"/>
      <c r="S236" s="63"/>
      <c r="T236" s="64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125</v>
      </c>
      <c r="AU236" s="16" t="s">
        <v>78</v>
      </c>
    </row>
    <row r="237" spans="1:65" s="2" customFormat="1" ht="16.5" customHeight="1">
      <c r="A237" s="33"/>
      <c r="B237" s="34"/>
      <c r="C237" s="185" t="s">
        <v>536</v>
      </c>
      <c r="D237" s="185" t="s">
        <v>203</v>
      </c>
      <c r="E237" s="186" t="s">
        <v>537</v>
      </c>
      <c r="F237" s="187" t="s">
        <v>538</v>
      </c>
      <c r="G237" s="188" t="s">
        <v>144</v>
      </c>
      <c r="H237" s="189">
        <v>2</v>
      </c>
      <c r="I237" s="190"/>
      <c r="J237" s="191">
        <f>ROUND(I237*H237,2)</f>
        <v>0</v>
      </c>
      <c r="K237" s="187" t="s">
        <v>19</v>
      </c>
      <c r="L237" s="192"/>
      <c r="M237" s="193" t="s">
        <v>19</v>
      </c>
      <c r="N237" s="194" t="s">
        <v>42</v>
      </c>
      <c r="O237" s="63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207</v>
      </c>
      <c r="AT237" s="178" t="s">
        <v>203</v>
      </c>
      <c r="AU237" s="178" t="s">
        <v>78</v>
      </c>
      <c r="AY237" s="16" t="s">
        <v>114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6" t="s">
        <v>76</v>
      </c>
      <c r="BK237" s="179">
        <f>ROUND(I237*H237,2)</f>
        <v>0</v>
      </c>
      <c r="BL237" s="16" t="s">
        <v>145</v>
      </c>
      <c r="BM237" s="178" t="s">
        <v>539</v>
      </c>
    </row>
    <row r="238" spans="1:65" s="2" customFormat="1" ht="16.5" customHeight="1">
      <c r="A238" s="33"/>
      <c r="B238" s="34"/>
      <c r="C238" s="185" t="s">
        <v>540</v>
      </c>
      <c r="D238" s="185" t="s">
        <v>203</v>
      </c>
      <c r="E238" s="186" t="s">
        <v>541</v>
      </c>
      <c r="F238" s="187" t="s">
        <v>542</v>
      </c>
      <c r="G238" s="188" t="s">
        <v>19</v>
      </c>
      <c r="H238" s="189">
        <v>2</v>
      </c>
      <c r="I238" s="190"/>
      <c r="J238" s="191">
        <f>ROUND(I238*H238,2)</f>
        <v>0</v>
      </c>
      <c r="K238" s="187" t="s">
        <v>19</v>
      </c>
      <c r="L238" s="192"/>
      <c r="M238" s="193" t="s">
        <v>19</v>
      </c>
      <c r="N238" s="194" t="s">
        <v>42</v>
      </c>
      <c r="O238" s="63"/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207</v>
      </c>
      <c r="AT238" s="178" t="s">
        <v>203</v>
      </c>
      <c r="AU238" s="178" t="s">
        <v>78</v>
      </c>
      <c r="AY238" s="16" t="s">
        <v>114</v>
      </c>
      <c r="BE238" s="179">
        <f>IF(N238="základní",J238,0)</f>
        <v>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16" t="s">
        <v>76</v>
      </c>
      <c r="BK238" s="179">
        <f>ROUND(I238*H238,2)</f>
        <v>0</v>
      </c>
      <c r="BL238" s="16" t="s">
        <v>145</v>
      </c>
      <c r="BM238" s="178" t="s">
        <v>543</v>
      </c>
    </row>
    <row r="239" spans="1:65" s="2" customFormat="1" ht="16.5" customHeight="1">
      <c r="A239" s="33"/>
      <c r="B239" s="34"/>
      <c r="C239" s="167" t="s">
        <v>544</v>
      </c>
      <c r="D239" s="167" t="s">
        <v>118</v>
      </c>
      <c r="E239" s="168" t="s">
        <v>545</v>
      </c>
      <c r="F239" s="169" t="s">
        <v>546</v>
      </c>
      <c r="G239" s="170" t="s">
        <v>206</v>
      </c>
      <c r="H239" s="171">
        <v>3</v>
      </c>
      <c r="I239" s="172"/>
      <c r="J239" s="173">
        <f>ROUND(I239*H239,2)</f>
        <v>0</v>
      </c>
      <c r="K239" s="169" t="s">
        <v>212</v>
      </c>
      <c r="L239" s="38"/>
      <c r="M239" s="174" t="s">
        <v>19</v>
      </c>
      <c r="N239" s="175" t="s">
        <v>42</v>
      </c>
      <c r="O239" s="63"/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145</v>
      </c>
      <c r="AT239" s="178" t="s">
        <v>118</v>
      </c>
      <c r="AU239" s="178" t="s">
        <v>78</v>
      </c>
      <c r="AY239" s="16" t="s">
        <v>114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6" t="s">
        <v>76</v>
      </c>
      <c r="BK239" s="179">
        <f>ROUND(I239*H239,2)</f>
        <v>0</v>
      </c>
      <c r="BL239" s="16" t="s">
        <v>145</v>
      </c>
      <c r="BM239" s="178" t="s">
        <v>547</v>
      </c>
    </row>
    <row r="240" spans="1:65" s="2" customFormat="1">
      <c r="A240" s="33"/>
      <c r="B240" s="34"/>
      <c r="C240" s="35"/>
      <c r="D240" s="180" t="s">
        <v>125</v>
      </c>
      <c r="E240" s="35"/>
      <c r="F240" s="181" t="s">
        <v>548</v>
      </c>
      <c r="G240" s="35"/>
      <c r="H240" s="35"/>
      <c r="I240" s="182"/>
      <c r="J240" s="35"/>
      <c r="K240" s="35"/>
      <c r="L240" s="38"/>
      <c r="M240" s="183"/>
      <c r="N240" s="184"/>
      <c r="O240" s="63"/>
      <c r="P240" s="63"/>
      <c r="Q240" s="63"/>
      <c r="R240" s="63"/>
      <c r="S240" s="63"/>
      <c r="T240" s="64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125</v>
      </c>
      <c r="AU240" s="16" t="s">
        <v>78</v>
      </c>
    </row>
    <row r="241" spans="1:65" s="2" customFormat="1" ht="16.5" customHeight="1">
      <c r="A241" s="33"/>
      <c r="B241" s="34"/>
      <c r="C241" s="185" t="s">
        <v>549</v>
      </c>
      <c r="D241" s="185" t="s">
        <v>203</v>
      </c>
      <c r="E241" s="186" t="s">
        <v>550</v>
      </c>
      <c r="F241" s="187" t="s">
        <v>551</v>
      </c>
      <c r="G241" s="188" t="s">
        <v>144</v>
      </c>
      <c r="H241" s="189">
        <v>3</v>
      </c>
      <c r="I241" s="190"/>
      <c r="J241" s="191">
        <f>ROUND(I241*H241,2)</f>
        <v>0</v>
      </c>
      <c r="K241" s="187" t="s">
        <v>19</v>
      </c>
      <c r="L241" s="192"/>
      <c r="M241" s="193" t="s">
        <v>19</v>
      </c>
      <c r="N241" s="194" t="s">
        <v>42</v>
      </c>
      <c r="O241" s="63"/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207</v>
      </c>
      <c r="AT241" s="178" t="s">
        <v>203</v>
      </c>
      <c r="AU241" s="178" t="s">
        <v>78</v>
      </c>
      <c r="AY241" s="16" t="s">
        <v>114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16" t="s">
        <v>76</v>
      </c>
      <c r="BK241" s="179">
        <f>ROUND(I241*H241,2)</f>
        <v>0</v>
      </c>
      <c r="BL241" s="16" t="s">
        <v>145</v>
      </c>
      <c r="BM241" s="178" t="s">
        <v>552</v>
      </c>
    </row>
    <row r="242" spans="1:65" s="2" customFormat="1" ht="16.5" customHeight="1">
      <c r="A242" s="33"/>
      <c r="B242" s="34"/>
      <c r="C242" s="167" t="s">
        <v>553</v>
      </c>
      <c r="D242" s="167" t="s">
        <v>118</v>
      </c>
      <c r="E242" s="168" t="s">
        <v>554</v>
      </c>
      <c r="F242" s="169" t="s">
        <v>555</v>
      </c>
      <c r="G242" s="170" t="s">
        <v>206</v>
      </c>
      <c r="H242" s="171">
        <v>2</v>
      </c>
      <c r="I242" s="172"/>
      <c r="J242" s="173">
        <f>ROUND(I242*H242,2)</f>
        <v>0</v>
      </c>
      <c r="K242" s="169" t="s">
        <v>556</v>
      </c>
      <c r="L242" s="38"/>
      <c r="M242" s="174" t="s">
        <v>19</v>
      </c>
      <c r="N242" s="175" t="s">
        <v>42</v>
      </c>
      <c r="O242" s="63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145</v>
      </c>
      <c r="AT242" s="178" t="s">
        <v>118</v>
      </c>
      <c r="AU242" s="178" t="s">
        <v>78</v>
      </c>
      <c r="AY242" s="16" t="s">
        <v>114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6" t="s">
        <v>76</v>
      </c>
      <c r="BK242" s="179">
        <f>ROUND(I242*H242,2)</f>
        <v>0</v>
      </c>
      <c r="BL242" s="16" t="s">
        <v>145</v>
      </c>
      <c r="BM242" s="178" t="s">
        <v>557</v>
      </c>
    </row>
    <row r="243" spans="1:65" s="2" customFormat="1">
      <c r="A243" s="33"/>
      <c r="B243" s="34"/>
      <c r="C243" s="35"/>
      <c r="D243" s="180" t="s">
        <v>125</v>
      </c>
      <c r="E243" s="35"/>
      <c r="F243" s="181" t="s">
        <v>558</v>
      </c>
      <c r="G243" s="35"/>
      <c r="H243" s="35"/>
      <c r="I243" s="182"/>
      <c r="J243" s="35"/>
      <c r="K243" s="35"/>
      <c r="L243" s="38"/>
      <c r="M243" s="183"/>
      <c r="N243" s="184"/>
      <c r="O243" s="63"/>
      <c r="P243" s="63"/>
      <c r="Q243" s="63"/>
      <c r="R243" s="63"/>
      <c r="S243" s="63"/>
      <c r="T243" s="64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125</v>
      </c>
      <c r="AU243" s="16" t="s">
        <v>78</v>
      </c>
    </row>
    <row r="244" spans="1:65" s="2" customFormat="1" ht="16.5" customHeight="1">
      <c r="A244" s="33"/>
      <c r="B244" s="34"/>
      <c r="C244" s="185" t="s">
        <v>559</v>
      </c>
      <c r="D244" s="185" t="s">
        <v>203</v>
      </c>
      <c r="E244" s="186" t="s">
        <v>560</v>
      </c>
      <c r="F244" s="187" t="s">
        <v>561</v>
      </c>
      <c r="G244" s="188" t="s">
        <v>206</v>
      </c>
      <c r="H244" s="189">
        <v>2</v>
      </c>
      <c r="I244" s="190"/>
      <c r="J244" s="191">
        <f>ROUND(I244*H244,2)</f>
        <v>0</v>
      </c>
      <c r="K244" s="187" t="s">
        <v>19</v>
      </c>
      <c r="L244" s="192"/>
      <c r="M244" s="193" t="s">
        <v>19</v>
      </c>
      <c r="N244" s="194" t="s">
        <v>42</v>
      </c>
      <c r="O244" s="63"/>
      <c r="P244" s="176">
        <f>O244*H244</f>
        <v>0</v>
      </c>
      <c r="Q244" s="176">
        <v>2.5999999999999999E-3</v>
      </c>
      <c r="R244" s="176">
        <f>Q244*H244</f>
        <v>5.1999999999999998E-3</v>
      </c>
      <c r="S244" s="176">
        <v>0</v>
      </c>
      <c r="T244" s="17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8" t="s">
        <v>207</v>
      </c>
      <c r="AT244" s="178" t="s">
        <v>203</v>
      </c>
      <c r="AU244" s="178" t="s">
        <v>78</v>
      </c>
      <c r="AY244" s="16" t="s">
        <v>114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6" t="s">
        <v>76</v>
      </c>
      <c r="BK244" s="179">
        <f>ROUND(I244*H244,2)</f>
        <v>0</v>
      </c>
      <c r="BL244" s="16" t="s">
        <v>145</v>
      </c>
      <c r="BM244" s="178" t="s">
        <v>562</v>
      </c>
    </row>
    <row r="245" spans="1:65" s="2" customFormat="1" ht="24.2" customHeight="1">
      <c r="A245" s="33"/>
      <c r="B245" s="34"/>
      <c r="C245" s="167" t="s">
        <v>563</v>
      </c>
      <c r="D245" s="167" t="s">
        <v>118</v>
      </c>
      <c r="E245" s="168" t="s">
        <v>564</v>
      </c>
      <c r="F245" s="169" t="s">
        <v>565</v>
      </c>
      <c r="G245" s="170" t="s">
        <v>199</v>
      </c>
      <c r="H245" s="171">
        <v>35</v>
      </c>
      <c r="I245" s="172"/>
      <c r="J245" s="173">
        <f>ROUND(I245*H245,2)</f>
        <v>0</v>
      </c>
      <c r="K245" s="169" t="s">
        <v>122</v>
      </c>
      <c r="L245" s="38"/>
      <c r="M245" s="174" t="s">
        <v>19</v>
      </c>
      <c r="N245" s="175" t="s">
        <v>42</v>
      </c>
      <c r="O245" s="63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145</v>
      </c>
      <c r="AT245" s="178" t="s">
        <v>118</v>
      </c>
      <c r="AU245" s="178" t="s">
        <v>78</v>
      </c>
      <c r="AY245" s="16" t="s">
        <v>114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6" t="s">
        <v>76</v>
      </c>
      <c r="BK245" s="179">
        <f>ROUND(I245*H245,2)</f>
        <v>0</v>
      </c>
      <c r="BL245" s="16" t="s">
        <v>145</v>
      </c>
      <c r="BM245" s="178" t="s">
        <v>566</v>
      </c>
    </row>
    <row r="246" spans="1:65" s="2" customFormat="1">
      <c r="A246" s="33"/>
      <c r="B246" s="34"/>
      <c r="C246" s="35"/>
      <c r="D246" s="180" t="s">
        <v>125</v>
      </c>
      <c r="E246" s="35"/>
      <c r="F246" s="181" t="s">
        <v>567</v>
      </c>
      <c r="G246" s="35"/>
      <c r="H246" s="35"/>
      <c r="I246" s="182"/>
      <c r="J246" s="35"/>
      <c r="K246" s="35"/>
      <c r="L246" s="38"/>
      <c r="M246" s="183"/>
      <c r="N246" s="184"/>
      <c r="O246" s="63"/>
      <c r="P246" s="63"/>
      <c r="Q246" s="63"/>
      <c r="R246" s="63"/>
      <c r="S246" s="63"/>
      <c r="T246" s="64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125</v>
      </c>
      <c r="AU246" s="16" t="s">
        <v>78</v>
      </c>
    </row>
    <row r="247" spans="1:65" s="2" customFormat="1" ht="16.5" customHeight="1">
      <c r="A247" s="33"/>
      <c r="B247" s="34"/>
      <c r="C247" s="185" t="s">
        <v>568</v>
      </c>
      <c r="D247" s="185" t="s">
        <v>203</v>
      </c>
      <c r="E247" s="186" t="s">
        <v>569</v>
      </c>
      <c r="F247" s="187" t="s">
        <v>570</v>
      </c>
      <c r="G247" s="188" t="s">
        <v>199</v>
      </c>
      <c r="H247" s="189">
        <v>35</v>
      </c>
      <c r="I247" s="190"/>
      <c r="J247" s="191">
        <f>ROUND(I247*H247,2)</f>
        <v>0</v>
      </c>
      <c r="K247" s="187" t="s">
        <v>19</v>
      </c>
      <c r="L247" s="192"/>
      <c r="M247" s="193" t="s">
        <v>19</v>
      </c>
      <c r="N247" s="194" t="s">
        <v>42</v>
      </c>
      <c r="O247" s="63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207</v>
      </c>
      <c r="AT247" s="178" t="s">
        <v>203</v>
      </c>
      <c r="AU247" s="178" t="s">
        <v>78</v>
      </c>
      <c r="AY247" s="16" t="s">
        <v>114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6" t="s">
        <v>76</v>
      </c>
      <c r="BK247" s="179">
        <f>ROUND(I247*H247,2)</f>
        <v>0</v>
      </c>
      <c r="BL247" s="16" t="s">
        <v>145</v>
      </c>
      <c r="BM247" s="178" t="s">
        <v>571</v>
      </c>
    </row>
    <row r="248" spans="1:65" s="2" customFormat="1" ht="16.5" customHeight="1">
      <c r="A248" s="33"/>
      <c r="B248" s="34"/>
      <c r="C248" s="185" t="s">
        <v>572</v>
      </c>
      <c r="D248" s="185" t="s">
        <v>203</v>
      </c>
      <c r="E248" s="186" t="s">
        <v>573</v>
      </c>
      <c r="F248" s="187" t="s">
        <v>574</v>
      </c>
      <c r="G248" s="188" t="s">
        <v>203</v>
      </c>
      <c r="H248" s="189">
        <v>280</v>
      </c>
      <c r="I248" s="190"/>
      <c r="J248" s="191">
        <f>ROUND(I248*H248,2)</f>
        <v>0</v>
      </c>
      <c r="K248" s="187" t="s">
        <v>19</v>
      </c>
      <c r="L248" s="192"/>
      <c r="M248" s="193" t="s">
        <v>19</v>
      </c>
      <c r="N248" s="194" t="s">
        <v>42</v>
      </c>
      <c r="O248" s="63"/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207</v>
      </c>
      <c r="AT248" s="178" t="s">
        <v>203</v>
      </c>
      <c r="AU248" s="178" t="s">
        <v>78</v>
      </c>
      <c r="AY248" s="16" t="s">
        <v>114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6" t="s">
        <v>76</v>
      </c>
      <c r="BK248" s="179">
        <f>ROUND(I248*H248,2)</f>
        <v>0</v>
      </c>
      <c r="BL248" s="16" t="s">
        <v>145</v>
      </c>
      <c r="BM248" s="178" t="s">
        <v>575</v>
      </c>
    </row>
    <row r="249" spans="1:65" s="2" customFormat="1" ht="24.2" customHeight="1">
      <c r="A249" s="33"/>
      <c r="B249" s="34"/>
      <c r="C249" s="167" t="s">
        <v>76</v>
      </c>
      <c r="D249" s="167" t="s">
        <v>118</v>
      </c>
      <c r="E249" s="168" t="s">
        <v>576</v>
      </c>
      <c r="F249" s="169" t="s">
        <v>577</v>
      </c>
      <c r="G249" s="170" t="s">
        <v>206</v>
      </c>
      <c r="H249" s="171">
        <v>360</v>
      </c>
      <c r="I249" s="172"/>
      <c r="J249" s="173">
        <f>ROUND(I249*H249,2)</f>
        <v>0</v>
      </c>
      <c r="K249" s="169" t="s">
        <v>212</v>
      </c>
      <c r="L249" s="38"/>
      <c r="M249" s="174" t="s">
        <v>19</v>
      </c>
      <c r="N249" s="175" t="s">
        <v>42</v>
      </c>
      <c r="O249" s="63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145</v>
      </c>
      <c r="AT249" s="178" t="s">
        <v>118</v>
      </c>
      <c r="AU249" s="178" t="s">
        <v>78</v>
      </c>
      <c r="AY249" s="16" t="s">
        <v>114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6" t="s">
        <v>76</v>
      </c>
      <c r="BK249" s="179">
        <f>ROUND(I249*H249,2)</f>
        <v>0</v>
      </c>
      <c r="BL249" s="16" t="s">
        <v>145</v>
      </c>
      <c r="BM249" s="178" t="s">
        <v>578</v>
      </c>
    </row>
    <row r="250" spans="1:65" s="2" customFormat="1">
      <c r="A250" s="33"/>
      <c r="B250" s="34"/>
      <c r="C250" s="35"/>
      <c r="D250" s="180" t="s">
        <v>125</v>
      </c>
      <c r="E250" s="35"/>
      <c r="F250" s="181" t="s">
        <v>579</v>
      </c>
      <c r="G250" s="35"/>
      <c r="H250" s="35"/>
      <c r="I250" s="182"/>
      <c r="J250" s="35"/>
      <c r="K250" s="35"/>
      <c r="L250" s="38"/>
      <c r="M250" s="183"/>
      <c r="N250" s="184"/>
      <c r="O250" s="63"/>
      <c r="P250" s="63"/>
      <c r="Q250" s="63"/>
      <c r="R250" s="63"/>
      <c r="S250" s="63"/>
      <c r="T250" s="64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125</v>
      </c>
      <c r="AU250" s="16" t="s">
        <v>78</v>
      </c>
    </row>
    <row r="251" spans="1:65" s="2" customFormat="1" ht="16.5" customHeight="1">
      <c r="A251" s="33"/>
      <c r="B251" s="34"/>
      <c r="C251" s="185" t="s">
        <v>78</v>
      </c>
      <c r="D251" s="185" t="s">
        <v>203</v>
      </c>
      <c r="E251" s="186" t="s">
        <v>580</v>
      </c>
      <c r="F251" s="187" t="s">
        <v>581</v>
      </c>
      <c r="G251" s="188" t="s">
        <v>206</v>
      </c>
      <c r="H251" s="189">
        <v>151</v>
      </c>
      <c r="I251" s="190"/>
      <c r="J251" s="191">
        <f>ROUND(I251*H251,2)</f>
        <v>0</v>
      </c>
      <c r="K251" s="187" t="s">
        <v>19</v>
      </c>
      <c r="L251" s="192"/>
      <c r="M251" s="193" t="s">
        <v>19</v>
      </c>
      <c r="N251" s="194" t="s">
        <v>42</v>
      </c>
      <c r="O251" s="63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207</v>
      </c>
      <c r="AT251" s="178" t="s">
        <v>203</v>
      </c>
      <c r="AU251" s="178" t="s">
        <v>78</v>
      </c>
      <c r="AY251" s="16" t="s">
        <v>114</v>
      </c>
      <c r="BE251" s="179">
        <f>IF(N251="základní",J251,0)</f>
        <v>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16" t="s">
        <v>76</v>
      </c>
      <c r="BK251" s="179">
        <f>ROUND(I251*H251,2)</f>
        <v>0</v>
      </c>
      <c r="BL251" s="16" t="s">
        <v>145</v>
      </c>
      <c r="BM251" s="178" t="s">
        <v>582</v>
      </c>
    </row>
    <row r="252" spans="1:65" s="2" customFormat="1" ht="24.2" customHeight="1">
      <c r="A252" s="33"/>
      <c r="B252" s="34"/>
      <c r="C252" s="185" t="s">
        <v>123</v>
      </c>
      <c r="D252" s="185" t="s">
        <v>203</v>
      </c>
      <c r="E252" s="186" t="s">
        <v>583</v>
      </c>
      <c r="F252" s="187" t="s">
        <v>584</v>
      </c>
      <c r="G252" s="188" t="s">
        <v>206</v>
      </c>
      <c r="H252" s="189">
        <v>1122</v>
      </c>
      <c r="I252" s="190"/>
      <c r="J252" s="191">
        <f>ROUND(I252*H252,2)</f>
        <v>0</v>
      </c>
      <c r="K252" s="187" t="s">
        <v>19</v>
      </c>
      <c r="L252" s="192"/>
      <c r="M252" s="193" t="s">
        <v>19</v>
      </c>
      <c r="N252" s="194" t="s">
        <v>42</v>
      </c>
      <c r="O252" s="63"/>
      <c r="P252" s="176">
        <f>O252*H252</f>
        <v>0</v>
      </c>
      <c r="Q252" s="176">
        <v>4.0000000000000002E-4</v>
      </c>
      <c r="R252" s="176">
        <f>Q252*H252</f>
        <v>0.44880000000000003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207</v>
      </c>
      <c r="AT252" s="178" t="s">
        <v>203</v>
      </c>
      <c r="AU252" s="178" t="s">
        <v>78</v>
      </c>
      <c r="AY252" s="16" t="s">
        <v>114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6" t="s">
        <v>76</v>
      </c>
      <c r="BK252" s="179">
        <f>ROUND(I252*H252,2)</f>
        <v>0</v>
      </c>
      <c r="BL252" s="16" t="s">
        <v>145</v>
      </c>
      <c r="BM252" s="178" t="s">
        <v>585</v>
      </c>
    </row>
    <row r="253" spans="1:65" s="2" customFormat="1" ht="19.5">
      <c r="A253" s="33"/>
      <c r="B253" s="34"/>
      <c r="C253" s="35"/>
      <c r="D253" s="197" t="s">
        <v>312</v>
      </c>
      <c r="E253" s="35"/>
      <c r="F253" s="206" t="s">
        <v>586</v>
      </c>
      <c r="G253" s="35"/>
      <c r="H253" s="35"/>
      <c r="I253" s="182"/>
      <c r="J253" s="35"/>
      <c r="K253" s="35"/>
      <c r="L253" s="38"/>
      <c r="M253" s="183"/>
      <c r="N253" s="184"/>
      <c r="O253" s="63"/>
      <c r="P253" s="63"/>
      <c r="Q253" s="63"/>
      <c r="R253" s="63"/>
      <c r="S253" s="63"/>
      <c r="T253" s="64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312</v>
      </c>
      <c r="AU253" s="16" t="s">
        <v>78</v>
      </c>
    </row>
    <row r="254" spans="1:65" s="2" customFormat="1" ht="16.5" customHeight="1">
      <c r="A254" s="33"/>
      <c r="B254" s="34"/>
      <c r="C254" s="185" t="s">
        <v>587</v>
      </c>
      <c r="D254" s="185" t="s">
        <v>203</v>
      </c>
      <c r="E254" s="186" t="s">
        <v>588</v>
      </c>
      <c r="F254" s="187" t="s">
        <v>589</v>
      </c>
      <c r="G254" s="188" t="s">
        <v>206</v>
      </c>
      <c r="H254" s="189">
        <v>298</v>
      </c>
      <c r="I254" s="190"/>
      <c r="J254" s="191">
        <f t="shared" ref="J254:J260" si="20">ROUND(I254*H254,2)</f>
        <v>0</v>
      </c>
      <c r="K254" s="187" t="s">
        <v>19</v>
      </c>
      <c r="L254" s="192"/>
      <c r="M254" s="193" t="s">
        <v>19</v>
      </c>
      <c r="N254" s="194" t="s">
        <v>42</v>
      </c>
      <c r="O254" s="63"/>
      <c r="P254" s="176">
        <f t="shared" ref="P254:P260" si="21">O254*H254</f>
        <v>0</v>
      </c>
      <c r="Q254" s="176">
        <v>2.0000000000000002E-5</v>
      </c>
      <c r="R254" s="176">
        <f t="shared" ref="R254:R260" si="22">Q254*H254</f>
        <v>5.9600000000000009E-3</v>
      </c>
      <c r="S254" s="176">
        <v>0</v>
      </c>
      <c r="T254" s="177">
        <f t="shared" ref="T254:T260" si="23"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207</v>
      </c>
      <c r="AT254" s="178" t="s">
        <v>203</v>
      </c>
      <c r="AU254" s="178" t="s">
        <v>78</v>
      </c>
      <c r="AY254" s="16" t="s">
        <v>114</v>
      </c>
      <c r="BE254" s="179">
        <f t="shared" ref="BE254:BE260" si="24">IF(N254="základní",J254,0)</f>
        <v>0</v>
      </c>
      <c r="BF254" s="179">
        <f t="shared" ref="BF254:BF260" si="25">IF(N254="snížená",J254,0)</f>
        <v>0</v>
      </c>
      <c r="BG254" s="179">
        <f t="shared" ref="BG254:BG260" si="26">IF(N254="zákl. přenesená",J254,0)</f>
        <v>0</v>
      </c>
      <c r="BH254" s="179">
        <f t="shared" ref="BH254:BH260" si="27">IF(N254="sníž. přenesená",J254,0)</f>
        <v>0</v>
      </c>
      <c r="BI254" s="179">
        <f t="shared" ref="BI254:BI260" si="28">IF(N254="nulová",J254,0)</f>
        <v>0</v>
      </c>
      <c r="BJ254" s="16" t="s">
        <v>76</v>
      </c>
      <c r="BK254" s="179">
        <f t="shared" ref="BK254:BK260" si="29">ROUND(I254*H254,2)</f>
        <v>0</v>
      </c>
      <c r="BL254" s="16" t="s">
        <v>145</v>
      </c>
      <c r="BM254" s="178" t="s">
        <v>590</v>
      </c>
    </row>
    <row r="255" spans="1:65" s="2" customFormat="1" ht="16.5" customHeight="1">
      <c r="A255" s="33"/>
      <c r="B255" s="34"/>
      <c r="C255" s="185" t="s">
        <v>591</v>
      </c>
      <c r="D255" s="185" t="s">
        <v>203</v>
      </c>
      <c r="E255" s="186" t="s">
        <v>592</v>
      </c>
      <c r="F255" s="187" t="s">
        <v>593</v>
      </c>
      <c r="G255" s="188" t="s">
        <v>206</v>
      </c>
      <c r="H255" s="189">
        <v>596</v>
      </c>
      <c r="I255" s="190"/>
      <c r="J255" s="191">
        <f t="shared" si="20"/>
        <v>0</v>
      </c>
      <c r="K255" s="187" t="s">
        <v>19</v>
      </c>
      <c r="L255" s="192"/>
      <c r="M255" s="193" t="s">
        <v>19</v>
      </c>
      <c r="N255" s="194" t="s">
        <v>42</v>
      </c>
      <c r="O255" s="63"/>
      <c r="P255" s="176">
        <f t="shared" si="21"/>
        <v>0</v>
      </c>
      <c r="Q255" s="176">
        <v>3.0000000000000001E-5</v>
      </c>
      <c r="R255" s="176">
        <f t="shared" si="22"/>
        <v>1.788E-2</v>
      </c>
      <c r="S255" s="176">
        <v>0</v>
      </c>
      <c r="T255" s="177">
        <f t="shared" si="2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207</v>
      </c>
      <c r="AT255" s="178" t="s">
        <v>203</v>
      </c>
      <c r="AU255" s="178" t="s">
        <v>78</v>
      </c>
      <c r="AY255" s="16" t="s">
        <v>114</v>
      </c>
      <c r="BE255" s="179">
        <f t="shared" si="24"/>
        <v>0</v>
      </c>
      <c r="BF255" s="179">
        <f t="shared" si="25"/>
        <v>0</v>
      </c>
      <c r="BG255" s="179">
        <f t="shared" si="26"/>
        <v>0</v>
      </c>
      <c r="BH255" s="179">
        <f t="shared" si="27"/>
        <v>0</v>
      </c>
      <c r="BI255" s="179">
        <f t="shared" si="28"/>
        <v>0</v>
      </c>
      <c r="BJ255" s="16" t="s">
        <v>76</v>
      </c>
      <c r="BK255" s="179">
        <f t="shared" si="29"/>
        <v>0</v>
      </c>
      <c r="BL255" s="16" t="s">
        <v>145</v>
      </c>
      <c r="BM255" s="178" t="s">
        <v>594</v>
      </c>
    </row>
    <row r="256" spans="1:65" s="2" customFormat="1" ht="16.5" customHeight="1">
      <c r="A256" s="33"/>
      <c r="B256" s="34"/>
      <c r="C256" s="185" t="s">
        <v>595</v>
      </c>
      <c r="D256" s="185" t="s">
        <v>203</v>
      </c>
      <c r="E256" s="186" t="s">
        <v>596</v>
      </c>
      <c r="F256" s="187" t="s">
        <v>597</v>
      </c>
      <c r="G256" s="188" t="s">
        <v>206</v>
      </c>
      <c r="H256" s="189">
        <v>894</v>
      </c>
      <c r="I256" s="190"/>
      <c r="J256" s="191">
        <f t="shared" si="20"/>
        <v>0</v>
      </c>
      <c r="K256" s="187" t="s">
        <v>19</v>
      </c>
      <c r="L256" s="192"/>
      <c r="M256" s="193" t="s">
        <v>19</v>
      </c>
      <c r="N256" s="194" t="s">
        <v>42</v>
      </c>
      <c r="O256" s="63"/>
      <c r="P256" s="176">
        <f t="shared" si="21"/>
        <v>0</v>
      </c>
      <c r="Q256" s="176">
        <v>0</v>
      </c>
      <c r="R256" s="176">
        <f t="shared" si="22"/>
        <v>0</v>
      </c>
      <c r="S256" s="176">
        <v>0</v>
      </c>
      <c r="T256" s="177">
        <f t="shared" si="2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207</v>
      </c>
      <c r="AT256" s="178" t="s">
        <v>203</v>
      </c>
      <c r="AU256" s="178" t="s">
        <v>78</v>
      </c>
      <c r="AY256" s="16" t="s">
        <v>114</v>
      </c>
      <c r="BE256" s="179">
        <f t="shared" si="24"/>
        <v>0</v>
      </c>
      <c r="BF256" s="179">
        <f t="shared" si="25"/>
        <v>0</v>
      </c>
      <c r="BG256" s="179">
        <f t="shared" si="26"/>
        <v>0</v>
      </c>
      <c r="BH256" s="179">
        <f t="shared" si="27"/>
        <v>0</v>
      </c>
      <c r="BI256" s="179">
        <f t="shared" si="28"/>
        <v>0</v>
      </c>
      <c r="BJ256" s="16" t="s">
        <v>76</v>
      </c>
      <c r="BK256" s="179">
        <f t="shared" si="29"/>
        <v>0</v>
      </c>
      <c r="BL256" s="16" t="s">
        <v>145</v>
      </c>
      <c r="BM256" s="178" t="s">
        <v>598</v>
      </c>
    </row>
    <row r="257" spans="1:65" s="2" customFormat="1" ht="16.5" customHeight="1">
      <c r="A257" s="33"/>
      <c r="B257" s="34"/>
      <c r="C257" s="185" t="s">
        <v>8</v>
      </c>
      <c r="D257" s="185" t="s">
        <v>203</v>
      </c>
      <c r="E257" s="186" t="s">
        <v>599</v>
      </c>
      <c r="F257" s="187" t="s">
        <v>600</v>
      </c>
      <c r="G257" s="188" t="s">
        <v>206</v>
      </c>
      <c r="H257" s="189">
        <v>894</v>
      </c>
      <c r="I257" s="190"/>
      <c r="J257" s="191">
        <f t="shared" si="20"/>
        <v>0</v>
      </c>
      <c r="K257" s="187" t="s">
        <v>19</v>
      </c>
      <c r="L257" s="192"/>
      <c r="M257" s="193" t="s">
        <v>19</v>
      </c>
      <c r="N257" s="194" t="s">
        <v>42</v>
      </c>
      <c r="O257" s="63"/>
      <c r="P257" s="176">
        <f t="shared" si="21"/>
        <v>0</v>
      </c>
      <c r="Q257" s="176">
        <v>0</v>
      </c>
      <c r="R257" s="176">
        <f t="shared" si="22"/>
        <v>0</v>
      </c>
      <c r="S257" s="176">
        <v>0</v>
      </c>
      <c r="T257" s="177">
        <f t="shared" si="2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207</v>
      </c>
      <c r="AT257" s="178" t="s">
        <v>203</v>
      </c>
      <c r="AU257" s="178" t="s">
        <v>78</v>
      </c>
      <c r="AY257" s="16" t="s">
        <v>114</v>
      </c>
      <c r="BE257" s="179">
        <f t="shared" si="24"/>
        <v>0</v>
      </c>
      <c r="BF257" s="179">
        <f t="shared" si="25"/>
        <v>0</v>
      </c>
      <c r="BG257" s="179">
        <f t="shared" si="26"/>
        <v>0</v>
      </c>
      <c r="BH257" s="179">
        <f t="shared" si="27"/>
        <v>0</v>
      </c>
      <c r="BI257" s="179">
        <f t="shared" si="28"/>
        <v>0</v>
      </c>
      <c r="BJ257" s="16" t="s">
        <v>76</v>
      </c>
      <c r="BK257" s="179">
        <f t="shared" si="29"/>
        <v>0</v>
      </c>
      <c r="BL257" s="16" t="s">
        <v>145</v>
      </c>
      <c r="BM257" s="178" t="s">
        <v>601</v>
      </c>
    </row>
    <row r="258" spans="1:65" s="2" customFormat="1" ht="16.5" customHeight="1">
      <c r="A258" s="33"/>
      <c r="B258" s="34"/>
      <c r="C258" s="185" t="s">
        <v>145</v>
      </c>
      <c r="D258" s="185" t="s">
        <v>203</v>
      </c>
      <c r="E258" s="186" t="s">
        <v>602</v>
      </c>
      <c r="F258" s="187" t="s">
        <v>603</v>
      </c>
      <c r="G258" s="188" t="s">
        <v>206</v>
      </c>
      <c r="H258" s="189">
        <v>894</v>
      </c>
      <c r="I258" s="190"/>
      <c r="J258" s="191">
        <f t="shared" si="20"/>
        <v>0</v>
      </c>
      <c r="K258" s="187" t="s">
        <v>19</v>
      </c>
      <c r="L258" s="192"/>
      <c r="M258" s="193" t="s">
        <v>19</v>
      </c>
      <c r="N258" s="194" t="s">
        <v>42</v>
      </c>
      <c r="O258" s="63"/>
      <c r="P258" s="176">
        <f t="shared" si="21"/>
        <v>0</v>
      </c>
      <c r="Q258" s="176">
        <v>0</v>
      </c>
      <c r="R258" s="176">
        <f t="shared" si="22"/>
        <v>0</v>
      </c>
      <c r="S258" s="176">
        <v>0</v>
      </c>
      <c r="T258" s="177">
        <f t="shared" si="2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207</v>
      </c>
      <c r="AT258" s="178" t="s">
        <v>203</v>
      </c>
      <c r="AU258" s="178" t="s">
        <v>78</v>
      </c>
      <c r="AY258" s="16" t="s">
        <v>114</v>
      </c>
      <c r="BE258" s="179">
        <f t="shared" si="24"/>
        <v>0</v>
      </c>
      <c r="BF258" s="179">
        <f t="shared" si="25"/>
        <v>0</v>
      </c>
      <c r="BG258" s="179">
        <f t="shared" si="26"/>
        <v>0</v>
      </c>
      <c r="BH258" s="179">
        <f t="shared" si="27"/>
        <v>0</v>
      </c>
      <c r="BI258" s="179">
        <f t="shared" si="28"/>
        <v>0</v>
      </c>
      <c r="BJ258" s="16" t="s">
        <v>76</v>
      </c>
      <c r="BK258" s="179">
        <f t="shared" si="29"/>
        <v>0</v>
      </c>
      <c r="BL258" s="16" t="s">
        <v>145</v>
      </c>
      <c r="BM258" s="178" t="s">
        <v>604</v>
      </c>
    </row>
    <row r="259" spans="1:65" s="2" customFormat="1" ht="16.5" customHeight="1">
      <c r="A259" s="33"/>
      <c r="B259" s="34"/>
      <c r="C259" s="185" t="s">
        <v>605</v>
      </c>
      <c r="D259" s="185" t="s">
        <v>203</v>
      </c>
      <c r="E259" s="186" t="s">
        <v>606</v>
      </c>
      <c r="F259" s="187" t="s">
        <v>607</v>
      </c>
      <c r="G259" s="188" t="s">
        <v>206</v>
      </c>
      <c r="H259" s="189">
        <v>894</v>
      </c>
      <c r="I259" s="190"/>
      <c r="J259" s="191">
        <f t="shared" si="20"/>
        <v>0</v>
      </c>
      <c r="K259" s="187" t="s">
        <v>19</v>
      </c>
      <c r="L259" s="192"/>
      <c r="M259" s="193" t="s">
        <v>19</v>
      </c>
      <c r="N259" s="194" t="s">
        <v>42</v>
      </c>
      <c r="O259" s="63"/>
      <c r="P259" s="176">
        <f t="shared" si="21"/>
        <v>0</v>
      </c>
      <c r="Q259" s="176">
        <v>0</v>
      </c>
      <c r="R259" s="176">
        <f t="shared" si="22"/>
        <v>0</v>
      </c>
      <c r="S259" s="176">
        <v>0</v>
      </c>
      <c r="T259" s="177">
        <f t="shared" si="2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207</v>
      </c>
      <c r="AT259" s="178" t="s">
        <v>203</v>
      </c>
      <c r="AU259" s="178" t="s">
        <v>78</v>
      </c>
      <c r="AY259" s="16" t="s">
        <v>114</v>
      </c>
      <c r="BE259" s="179">
        <f t="shared" si="24"/>
        <v>0</v>
      </c>
      <c r="BF259" s="179">
        <f t="shared" si="25"/>
        <v>0</v>
      </c>
      <c r="BG259" s="179">
        <f t="shared" si="26"/>
        <v>0</v>
      </c>
      <c r="BH259" s="179">
        <f t="shared" si="27"/>
        <v>0</v>
      </c>
      <c r="BI259" s="179">
        <f t="shared" si="28"/>
        <v>0</v>
      </c>
      <c r="BJ259" s="16" t="s">
        <v>76</v>
      </c>
      <c r="BK259" s="179">
        <f t="shared" si="29"/>
        <v>0</v>
      </c>
      <c r="BL259" s="16" t="s">
        <v>145</v>
      </c>
      <c r="BM259" s="178" t="s">
        <v>608</v>
      </c>
    </row>
    <row r="260" spans="1:65" s="2" customFormat="1" ht="16.5" customHeight="1">
      <c r="A260" s="33"/>
      <c r="B260" s="34"/>
      <c r="C260" s="167" t="s">
        <v>609</v>
      </c>
      <c r="D260" s="167" t="s">
        <v>118</v>
      </c>
      <c r="E260" s="168" t="s">
        <v>610</v>
      </c>
      <c r="F260" s="169" t="s">
        <v>611</v>
      </c>
      <c r="G260" s="170" t="s">
        <v>206</v>
      </c>
      <c r="H260" s="171">
        <v>360</v>
      </c>
      <c r="I260" s="172"/>
      <c r="J260" s="173">
        <f t="shared" si="20"/>
        <v>0</v>
      </c>
      <c r="K260" s="169" t="s">
        <v>212</v>
      </c>
      <c r="L260" s="38"/>
      <c r="M260" s="174" t="s">
        <v>19</v>
      </c>
      <c r="N260" s="175" t="s">
        <v>42</v>
      </c>
      <c r="O260" s="63"/>
      <c r="P260" s="176">
        <f t="shared" si="21"/>
        <v>0</v>
      </c>
      <c r="Q260" s="176">
        <v>0</v>
      </c>
      <c r="R260" s="176">
        <f t="shared" si="22"/>
        <v>0</v>
      </c>
      <c r="S260" s="176">
        <v>0</v>
      </c>
      <c r="T260" s="177">
        <f t="shared" si="2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8" t="s">
        <v>145</v>
      </c>
      <c r="AT260" s="178" t="s">
        <v>118</v>
      </c>
      <c r="AU260" s="178" t="s">
        <v>78</v>
      </c>
      <c r="AY260" s="16" t="s">
        <v>114</v>
      </c>
      <c r="BE260" s="179">
        <f t="shared" si="24"/>
        <v>0</v>
      </c>
      <c r="BF260" s="179">
        <f t="shared" si="25"/>
        <v>0</v>
      </c>
      <c r="BG260" s="179">
        <f t="shared" si="26"/>
        <v>0</v>
      </c>
      <c r="BH260" s="179">
        <f t="shared" si="27"/>
        <v>0</v>
      </c>
      <c r="BI260" s="179">
        <f t="shared" si="28"/>
        <v>0</v>
      </c>
      <c r="BJ260" s="16" t="s">
        <v>76</v>
      </c>
      <c r="BK260" s="179">
        <f t="shared" si="29"/>
        <v>0</v>
      </c>
      <c r="BL260" s="16" t="s">
        <v>145</v>
      </c>
      <c r="BM260" s="178" t="s">
        <v>612</v>
      </c>
    </row>
    <row r="261" spans="1:65" s="2" customFormat="1">
      <c r="A261" s="33"/>
      <c r="B261" s="34"/>
      <c r="C261" s="35"/>
      <c r="D261" s="180" t="s">
        <v>125</v>
      </c>
      <c r="E261" s="35"/>
      <c r="F261" s="181" t="s">
        <v>613</v>
      </c>
      <c r="G261" s="35"/>
      <c r="H261" s="35"/>
      <c r="I261" s="182"/>
      <c r="J261" s="35"/>
      <c r="K261" s="35"/>
      <c r="L261" s="38"/>
      <c r="M261" s="183"/>
      <c r="N261" s="184"/>
      <c r="O261" s="63"/>
      <c r="P261" s="63"/>
      <c r="Q261" s="63"/>
      <c r="R261" s="63"/>
      <c r="S261" s="63"/>
      <c r="T261" s="64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125</v>
      </c>
      <c r="AU261" s="16" t="s">
        <v>78</v>
      </c>
    </row>
    <row r="262" spans="1:65" s="2" customFormat="1" ht="16.5" customHeight="1">
      <c r="A262" s="33"/>
      <c r="B262" s="34"/>
      <c r="C262" s="185" t="s">
        <v>614</v>
      </c>
      <c r="D262" s="185" t="s">
        <v>203</v>
      </c>
      <c r="E262" s="186" t="s">
        <v>615</v>
      </c>
      <c r="F262" s="187" t="s">
        <v>616</v>
      </c>
      <c r="G262" s="188" t="s">
        <v>206</v>
      </c>
      <c r="H262" s="189">
        <v>360</v>
      </c>
      <c r="I262" s="190"/>
      <c r="J262" s="191">
        <f>ROUND(I262*H262,2)</f>
        <v>0</v>
      </c>
      <c r="K262" s="187" t="s">
        <v>212</v>
      </c>
      <c r="L262" s="192"/>
      <c r="M262" s="193" t="s">
        <v>19</v>
      </c>
      <c r="N262" s="194" t="s">
        <v>42</v>
      </c>
      <c r="O262" s="63"/>
      <c r="P262" s="176">
        <f>O262*H262</f>
        <v>0</v>
      </c>
      <c r="Q262" s="176">
        <v>2.2499999999999999E-2</v>
      </c>
      <c r="R262" s="176">
        <f>Q262*H262</f>
        <v>8.1</v>
      </c>
      <c r="S262" s="176">
        <v>0</v>
      </c>
      <c r="T262" s="17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207</v>
      </c>
      <c r="AT262" s="178" t="s">
        <v>203</v>
      </c>
      <c r="AU262" s="178" t="s">
        <v>78</v>
      </c>
      <c r="AY262" s="16" t="s">
        <v>114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6" t="s">
        <v>76</v>
      </c>
      <c r="BK262" s="179">
        <f>ROUND(I262*H262,2)</f>
        <v>0</v>
      </c>
      <c r="BL262" s="16" t="s">
        <v>145</v>
      </c>
      <c r="BM262" s="178" t="s">
        <v>617</v>
      </c>
    </row>
    <row r="263" spans="1:65" s="2" customFormat="1" ht="24.2" customHeight="1">
      <c r="A263" s="33"/>
      <c r="B263" s="34"/>
      <c r="C263" s="167" t="s">
        <v>207</v>
      </c>
      <c r="D263" s="167" t="s">
        <v>118</v>
      </c>
      <c r="E263" s="168" t="s">
        <v>618</v>
      </c>
      <c r="F263" s="169" t="s">
        <v>619</v>
      </c>
      <c r="G263" s="170" t="s">
        <v>206</v>
      </c>
      <c r="H263" s="171">
        <v>2</v>
      </c>
      <c r="I263" s="172"/>
      <c r="J263" s="173">
        <f>ROUND(I263*H263,2)</f>
        <v>0</v>
      </c>
      <c r="K263" s="169" t="s">
        <v>212</v>
      </c>
      <c r="L263" s="38"/>
      <c r="M263" s="174" t="s">
        <v>19</v>
      </c>
      <c r="N263" s="175" t="s">
        <v>42</v>
      </c>
      <c r="O263" s="63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145</v>
      </c>
      <c r="AT263" s="178" t="s">
        <v>118</v>
      </c>
      <c r="AU263" s="178" t="s">
        <v>78</v>
      </c>
      <c r="AY263" s="16" t="s">
        <v>114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6" t="s">
        <v>76</v>
      </c>
      <c r="BK263" s="179">
        <f>ROUND(I263*H263,2)</f>
        <v>0</v>
      </c>
      <c r="BL263" s="16" t="s">
        <v>145</v>
      </c>
      <c r="BM263" s="178" t="s">
        <v>620</v>
      </c>
    </row>
    <row r="264" spans="1:65" s="2" customFormat="1">
      <c r="A264" s="33"/>
      <c r="B264" s="34"/>
      <c r="C264" s="35"/>
      <c r="D264" s="180" t="s">
        <v>125</v>
      </c>
      <c r="E264" s="35"/>
      <c r="F264" s="181" t="s">
        <v>621</v>
      </c>
      <c r="G264" s="35"/>
      <c r="H264" s="35"/>
      <c r="I264" s="182"/>
      <c r="J264" s="35"/>
      <c r="K264" s="35"/>
      <c r="L264" s="38"/>
      <c r="M264" s="183"/>
      <c r="N264" s="184"/>
      <c r="O264" s="63"/>
      <c r="P264" s="63"/>
      <c r="Q264" s="63"/>
      <c r="R264" s="63"/>
      <c r="S264" s="63"/>
      <c r="T264" s="64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125</v>
      </c>
      <c r="AU264" s="16" t="s">
        <v>78</v>
      </c>
    </row>
    <row r="265" spans="1:65" s="2" customFormat="1" ht="37.9" customHeight="1">
      <c r="A265" s="33"/>
      <c r="B265" s="34"/>
      <c r="C265" s="185" t="s">
        <v>622</v>
      </c>
      <c r="D265" s="185" t="s">
        <v>203</v>
      </c>
      <c r="E265" s="186" t="s">
        <v>623</v>
      </c>
      <c r="F265" s="187" t="s">
        <v>624</v>
      </c>
      <c r="G265" s="188" t="s">
        <v>206</v>
      </c>
      <c r="H265" s="189">
        <v>2</v>
      </c>
      <c r="I265" s="190"/>
      <c r="J265" s="191">
        <f>ROUND(I265*H265,2)</f>
        <v>0</v>
      </c>
      <c r="K265" s="187" t="s">
        <v>212</v>
      </c>
      <c r="L265" s="192"/>
      <c r="M265" s="193" t="s">
        <v>19</v>
      </c>
      <c r="N265" s="194" t="s">
        <v>42</v>
      </c>
      <c r="O265" s="63"/>
      <c r="P265" s="176">
        <f>O265*H265</f>
        <v>0</v>
      </c>
      <c r="Q265" s="176">
        <v>0.83399999999999996</v>
      </c>
      <c r="R265" s="176">
        <f>Q265*H265</f>
        <v>1.6679999999999999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207</v>
      </c>
      <c r="AT265" s="178" t="s">
        <v>203</v>
      </c>
      <c r="AU265" s="178" t="s">
        <v>78</v>
      </c>
      <c r="AY265" s="16" t="s">
        <v>114</v>
      </c>
      <c r="BE265" s="179">
        <f>IF(N265="základní",J265,0)</f>
        <v>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16" t="s">
        <v>76</v>
      </c>
      <c r="BK265" s="179">
        <f>ROUND(I265*H265,2)</f>
        <v>0</v>
      </c>
      <c r="BL265" s="16" t="s">
        <v>145</v>
      </c>
      <c r="BM265" s="178" t="s">
        <v>625</v>
      </c>
    </row>
    <row r="266" spans="1:65" s="2" customFormat="1" ht="16.5" customHeight="1">
      <c r="A266" s="33"/>
      <c r="B266" s="34"/>
      <c r="C266" s="167" t="s">
        <v>626</v>
      </c>
      <c r="D266" s="167" t="s">
        <v>118</v>
      </c>
      <c r="E266" s="168" t="s">
        <v>627</v>
      </c>
      <c r="F266" s="169" t="s">
        <v>628</v>
      </c>
      <c r="G266" s="170" t="s">
        <v>206</v>
      </c>
      <c r="H266" s="171">
        <v>1</v>
      </c>
      <c r="I266" s="172"/>
      <c r="J266" s="173">
        <f>ROUND(I266*H266,2)</f>
        <v>0</v>
      </c>
      <c r="K266" s="169" t="s">
        <v>212</v>
      </c>
      <c r="L266" s="38"/>
      <c r="M266" s="174" t="s">
        <v>19</v>
      </c>
      <c r="N266" s="175" t="s">
        <v>42</v>
      </c>
      <c r="O266" s="63"/>
      <c r="P266" s="176">
        <f>O266*H266</f>
        <v>0</v>
      </c>
      <c r="Q266" s="176">
        <v>0</v>
      </c>
      <c r="R266" s="176">
        <f>Q266*H266</f>
        <v>0</v>
      </c>
      <c r="S266" s="176">
        <v>0</v>
      </c>
      <c r="T266" s="177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8" t="s">
        <v>145</v>
      </c>
      <c r="AT266" s="178" t="s">
        <v>118</v>
      </c>
      <c r="AU266" s="178" t="s">
        <v>78</v>
      </c>
      <c r="AY266" s="16" t="s">
        <v>114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16" t="s">
        <v>76</v>
      </c>
      <c r="BK266" s="179">
        <f>ROUND(I266*H266,2)</f>
        <v>0</v>
      </c>
      <c r="BL266" s="16" t="s">
        <v>145</v>
      </c>
      <c r="BM266" s="178" t="s">
        <v>629</v>
      </c>
    </row>
    <row r="267" spans="1:65" s="2" customFormat="1">
      <c r="A267" s="33"/>
      <c r="B267" s="34"/>
      <c r="C267" s="35"/>
      <c r="D267" s="180" t="s">
        <v>125</v>
      </c>
      <c r="E267" s="35"/>
      <c r="F267" s="181" t="s">
        <v>630</v>
      </c>
      <c r="G267" s="35"/>
      <c r="H267" s="35"/>
      <c r="I267" s="182"/>
      <c r="J267" s="35"/>
      <c r="K267" s="35"/>
      <c r="L267" s="38"/>
      <c r="M267" s="183"/>
      <c r="N267" s="184"/>
      <c r="O267" s="63"/>
      <c r="P267" s="63"/>
      <c r="Q267" s="63"/>
      <c r="R267" s="63"/>
      <c r="S267" s="63"/>
      <c r="T267" s="64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125</v>
      </c>
      <c r="AU267" s="16" t="s">
        <v>78</v>
      </c>
    </row>
    <row r="268" spans="1:65" s="2" customFormat="1" ht="37.9" customHeight="1">
      <c r="A268" s="33"/>
      <c r="B268" s="34"/>
      <c r="C268" s="185" t="s">
        <v>631</v>
      </c>
      <c r="D268" s="185" t="s">
        <v>203</v>
      </c>
      <c r="E268" s="186" t="s">
        <v>632</v>
      </c>
      <c r="F268" s="187" t="s">
        <v>633</v>
      </c>
      <c r="G268" s="188" t="s">
        <v>206</v>
      </c>
      <c r="H268" s="189">
        <v>1</v>
      </c>
      <c r="I268" s="190"/>
      <c r="J268" s="191">
        <f>ROUND(I268*H268,2)</f>
        <v>0</v>
      </c>
      <c r="K268" s="187" t="s">
        <v>212</v>
      </c>
      <c r="L268" s="192"/>
      <c r="M268" s="193" t="s">
        <v>19</v>
      </c>
      <c r="N268" s="194" t="s">
        <v>42</v>
      </c>
      <c r="O268" s="63"/>
      <c r="P268" s="176">
        <f>O268*H268</f>
        <v>0</v>
      </c>
      <c r="Q268" s="176">
        <v>2.5000000000000001E-4</v>
      </c>
      <c r="R268" s="176">
        <f>Q268*H268</f>
        <v>2.5000000000000001E-4</v>
      </c>
      <c r="S268" s="176">
        <v>0</v>
      </c>
      <c r="T268" s="17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207</v>
      </c>
      <c r="AT268" s="178" t="s">
        <v>203</v>
      </c>
      <c r="AU268" s="178" t="s">
        <v>78</v>
      </c>
      <c r="AY268" s="16" t="s">
        <v>114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6" t="s">
        <v>76</v>
      </c>
      <c r="BK268" s="179">
        <f>ROUND(I268*H268,2)</f>
        <v>0</v>
      </c>
      <c r="BL268" s="16" t="s">
        <v>145</v>
      </c>
      <c r="BM268" s="178" t="s">
        <v>634</v>
      </c>
    </row>
    <row r="269" spans="1:65" s="2" customFormat="1" ht="24.2" customHeight="1">
      <c r="A269" s="33"/>
      <c r="B269" s="34"/>
      <c r="C269" s="167" t="s">
        <v>635</v>
      </c>
      <c r="D269" s="167" t="s">
        <v>118</v>
      </c>
      <c r="E269" s="168" t="s">
        <v>636</v>
      </c>
      <c r="F269" s="169" t="s">
        <v>637</v>
      </c>
      <c r="G269" s="170" t="s">
        <v>206</v>
      </c>
      <c r="H269" s="171">
        <v>2</v>
      </c>
      <c r="I269" s="172"/>
      <c r="J269" s="173">
        <f>ROUND(I269*H269,2)</f>
        <v>0</v>
      </c>
      <c r="K269" s="169" t="s">
        <v>212</v>
      </c>
      <c r="L269" s="38"/>
      <c r="M269" s="174" t="s">
        <v>19</v>
      </c>
      <c r="N269" s="175" t="s">
        <v>42</v>
      </c>
      <c r="O269" s="63"/>
      <c r="P269" s="176">
        <f>O269*H269</f>
        <v>0</v>
      </c>
      <c r="Q269" s="176">
        <v>0</v>
      </c>
      <c r="R269" s="176">
        <f>Q269*H269</f>
        <v>0</v>
      </c>
      <c r="S269" s="176">
        <v>0</v>
      </c>
      <c r="T269" s="17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145</v>
      </c>
      <c r="AT269" s="178" t="s">
        <v>118</v>
      </c>
      <c r="AU269" s="178" t="s">
        <v>78</v>
      </c>
      <c r="AY269" s="16" t="s">
        <v>114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6" t="s">
        <v>76</v>
      </c>
      <c r="BK269" s="179">
        <f>ROUND(I269*H269,2)</f>
        <v>0</v>
      </c>
      <c r="BL269" s="16" t="s">
        <v>145</v>
      </c>
      <c r="BM269" s="178" t="s">
        <v>638</v>
      </c>
    </row>
    <row r="270" spans="1:65" s="2" customFormat="1">
      <c r="A270" s="33"/>
      <c r="B270" s="34"/>
      <c r="C270" s="35"/>
      <c r="D270" s="180" t="s">
        <v>125</v>
      </c>
      <c r="E270" s="35"/>
      <c r="F270" s="181" t="s">
        <v>639</v>
      </c>
      <c r="G270" s="35"/>
      <c r="H270" s="35"/>
      <c r="I270" s="182"/>
      <c r="J270" s="35"/>
      <c r="K270" s="35"/>
      <c r="L270" s="38"/>
      <c r="M270" s="183"/>
      <c r="N270" s="184"/>
      <c r="O270" s="63"/>
      <c r="P270" s="63"/>
      <c r="Q270" s="63"/>
      <c r="R270" s="63"/>
      <c r="S270" s="63"/>
      <c r="T270" s="64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125</v>
      </c>
      <c r="AU270" s="16" t="s">
        <v>78</v>
      </c>
    </row>
    <row r="271" spans="1:65" s="2" customFormat="1" ht="16.5" customHeight="1">
      <c r="A271" s="33"/>
      <c r="B271" s="34"/>
      <c r="C271" s="185" t="s">
        <v>640</v>
      </c>
      <c r="D271" s="185" t="s">
        <v>203</v>
      </c>
      <c r="E271" s="186" t="s">
        <v>641</v>
      </c>
      <c r="F271" s="187" t="s">
        <v>642</v>
      </c>
      <c r="G271" s="188" t="s">
        <v>206</v>
      </c>
      <c r="H271" s="189">
        <v>2</v>
      </c>
      <c r="I271" s="190"/>
      <c r="J271" s="191">
        <f>ROUND(I271*H271,2)</f>
        <v>0</v>
      </c>
      <c r="K271" s="187" t="s">
        <v>212</v>
      </c>
      <c r="L271" s="192"/>
      <c r="M271" s="193" t="s">
        <v>19</v>
      </c>
      <c r="N271" s="194" t="s">
        <v>42</v>
      </c>
      <c r="O271" s="63"/>
      <c r="P271" s="176">
        <f>O271*H271</f>
        <v>0</v>
      </c>
      <c r="Q271" s="176">
        <v>2.9999999999999997E-4</v>
      </c>
      <c r="R271" s="176">
        <f>Q271*H271</f>
        <v>5.9999999999999995E-4</v>
      </c>
      <c r="S271" s="176">
        <v>0</v>
      </c>
      <c r="T271" s="17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207</v>
      </c>
      <c r="AT271" s="178" t="s">
        <v>203</v>
      </c>
      <c r="AU271" s="178" t="s">
        <v>78</v>
      </c>
      <c r="AY271" s="16" t="s">
        <v>114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16" t="s">
        <v>76</v>
      </c>
      <c r="BK271" s="179">
        <f>ROUND(I271*H271,2)</f>
        <v>0</v>
      </c>
      <c r="BL271" s="16" t="s">
        <v>145</v>
      </c>
      <c r="BM271" s="178" t="s">
        <v>643</v>
      </c>
    </row>
    <row r="272" spans="1:65" s="2" customFormat="1" ht="16.5" customHeight="1">
      <c r="A272" s="33"/>
      <c r="B272" s="34"/>
      <c r="C272" s="167" t="s">
        <v>644</v>
      </c>
      <c r="D272" s="167" t="s">
        <v>118</v>
      </c>
      <c r="E272" s="168" t="s">
        <v>645</v>
      </c>
      <c r="F272" s="169" t="s">
        <v>646</v>
      </c>
      <c r="G272" s="170" t="s">
        <v>206</v>
      </c>
      <c r="H272" s="171">
        <v>2</v>
      </c>
      <c r="I272" s="172"/>
      <c r="J272" s="173">
        <f>ROUND(I272*H272,2)</f>
        <v>0</v>
      </c>
      <c r="K272" s="169" t="s">
        <v>212</v>
      </c>
      <c r="L272" s="38"/>
      <c r="M272" s="174" t="s">
        <v>19</v>
      </c>
      <c r="N272" s="175" t="s">
        <v>42</v>
      </c>
      <c r="O272" s="63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145</v>
      </c>
      <c r="AT272" s="178" t="s">
        <v>118</v>
      </c>
      <c r="AU272" s="178" t="s">
        <v>78</v>
      </c>
      <c r="AY272" s="16" t="s">
        <v>114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6" t="s">
        <v>76</v>
      </c>
      <c r="BK272" s="179">
        <f>ROUND(I272*H272,2)</f>
        <v>0</v>
      </c>
      <c r="BL272" s="16" t="s">
        <v>145</v>
      </c>
      <c r="BM272" s="178" t="s">
        <v>647</v>
      </c>
    </row>
    <row r="273" spans="1:65" s="2" customFormat="1">
      <c r="A273" s="33"/>
      <c r="B273" s="34"/>
      <c r="C273" s="35"/>
      <c r="D273" s="180" t="s">
        <v>125</v>
      </c>
      <c r="E273" s="35"/>
      <c r="F273" s="181" t="s">
        <v>648</v>
      </c>
      <c r="G273" s="35"/>
      <c r="H273" s="35"/>
      <c r="I273" s="182"/>
      <c r="J273" s="35"/>
      <c r="K273" s="35"/>
      <c r="L273" s="38"/>
      <c r="M273" s="183"/>
      <c r="N273" s="184"/>
      <c r="O273" s="63"/>
      <c r="P273" s="63"/>
      <c r="Q273" s="63"/>
      <c r="R273" s="63"/>
      <c r="S273" s="63"/>
      <c r="T273" s="64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125</v>
      </c>
      <c r="AU273" s="16" t="s">
        <v>78</v>
      </c>
    </row>
    <row r="274" spans="1:65" s="2" customFormat="1" ht="16.5" customHeight="1">
      <c r="A274" s="33"/>
      <c r="B274" s="34"/>
      <c r="C274" s="185" t="s">
        <v>649</v>
      </c>
      <c r="D274" s="185" t="s">
        <v>203</v>
      </c>
      <c r="E274" s="186" t="s">
        <v>650</v>
      </c>
      <c r="F274" s="187" t="s">
        <v>651</v>
      </c>
      <c r="G274" s="188" t="s">
        <v>206</v>
      </c>
      <c r="H274" s="189">
        <v>2</v>
      </c>
      <c r="I274" s="190"/>
      <c r="J274" s="191">
        <f>ROUND(I274*H274,2)</f>
        <v>0</v>
      </c>
      <c r="K274" s="187" t="s">
        <v>212</v>
      </c>
      <c r="L274" s="192"/>
      <c r="M274" s="193" t="s">
        <v>19</v>
      </c>
      <c r="N274" s="194" t="s">
        <v>42</v>
      </c>
      <c r="O274" s="63"/>
      <c r="P274" s="176">
        <f>O274*H274</f>
        <v>0</v>
      </c>
      <c r="Q274" s="176">
        <v>4.0000000000000002E-4</v>
      </c>
      <c r="R274" s="176">
        <f>Q274*H274</f>
        <v>8.0000000000000004E-4</v>
      </c>
      <c r="S274" s="176">
        <v>0</v>
      </c>
      <c r="T274" s="17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207</v>
      </c>
      <c r="AT274" s="178" t="s">
        <v>203</v>
      </c>
      <c r="AU274" s="178" t="s">
        <v>78</v>
      </c>
      <c r="AY274" s="16" t="s">
        <v>114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6" t="s">
        <v>76</v>
      </c>
      <c r="BK274" s="179">
        <f>ROUND(I274*H274,2)</f>
        <v>0</v>
      </c>
      <c r="BL274" s="16" t="s">
        <v>145</v>
      </c>
      <c r="BM274" s="178" t="s">
        <v>652</v>
      </c>
    </row>
    <row r="275" spans="1:65" s="2" customFormat="1" ht="24.2" customHeight="1">
      <c r="A275" s="33"/>
      <c r="B275" s="34"/>
      <c r="C275" s="167" t="s">
        <v>653</v>
      </c>
      <c r="D275" s="167" t="s">
        <v>118</v>
      </c>
      <c r="E275" s="168" t="s">
        <v>654</v>
      </c>
      <c r="F275" s="169" t="s">
        <v>655</v>
      </c>
      <c r="G275" s="170" t="s">
        <v>206</v>
      </c>
      <c r="H275" s="171">
        <v>5</v>
      </c>
      <c r="I275" s="172"/>
      <c r="J275" s="173">
        <f>ROUND(I275*H275,2)</f>
        <v>0</v>
      </c>
      <c r="K275" s="169" t="s">
        <v>212</v>
      </c>
      <c r="L275" s="38"/>
      <c r="M275" s="174" t="s">
        <v>19</v>
      </c>
      <c r="N275" s="175" t="s">
        <v>42</v>
      </c>
      <c r="O275" s="63"/>
      <c r="P275" s="176">
        <f>O275*H275</f>
        <v>0</v>
      </c>
      <c r="Q275" s="176">
        <v>0</v>
      </c>
      <c r="R275" s="176">
        <f>Q275*H275</f>
        <v>0</v>
      </c>
      <c r="S275" s="176">
        <v>0</v>
      </c>
      <c r="T275" s="177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8" t="s">
        <v>145</v>
      </c>
      <c r="AT275" s="178" t="s">
        <v>118</v>
      </c>
      <c r="AU275" s="178" t="s">
        <v>78</v>
      </c>
      <c r="AY275" s="16" t="s">
        <v>114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16" t="s">
        <v>76</v>
      </c>
      <c r="BK275" s="179">
        <f>ROUND(I275*H275,2)</f>
        <v>0</v>
      </c>
      <c r="BL275" s="16" t="s">
        <v>145</v>
      </c>
      <c r="BM275" s="178" t="s">
        <v>656</v>
      </c>
    </row>
    <row r="276" spans="1:65" s="2" customFormat="1">
      <c r="A276" s="33"/>
      <c r="B276" s="34"/>
      <c r="C276" s="35"/>
      <c r="D276" s="180" t="s">
        <v>125</v>
      </c>
      <c r="E276" s="35"/>
      <c r="F276" s="181" t="s">
        <v>657</v>
      </c>
      <c r="G276" s="35"/>
      <c r="H276" s="35"/>
      <c r="I276" s="182"/>
      <c r="J276" s="35"/>
      <c r="K276" s="35"/>
      <c r="L276" s="38"/>
      <c r="M276" s="183"/>
      <c r="N276" s="184"/>
      <c r="O276" s="63"/>
      <c r="P276" s="63"/>
      <c r="Q276" s="63"/>
      <c r="R276" s="63"/>
      <c r="S276" s="63"/>
      <c r="T276" s="64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125</v>
      </c>
      <c r="AU276" s="16" t="s">
        <v>78</v>
      </c>
    </row>
    <row r="277" spans="1:65" s="2" customFormat="1" ht="33" customHeight="1">
      <c r="A277" s="33"/>
      <c r="B277" s="34"/>
      <c r="C277" s="167" t="s">
        <v>658</v>
      </c>
      <c r="D277" s="167" t="s">
        <v>118</v>
      </c>
      <c r="E277" s="168" t="s">
        <v>659</v>
      </c>
      <c r="F277" s="169" t="s">
        <v>660</v>
      </c>
      <c r="G277" s="170" t="s">
        <v>199</v>
      </c>
      <c r="H277" s="171">
        <v>4</v>
      </c>
      <c r="I277" s="172"/>
      <c r="J277" s="173">
        <f>ROUND(I277*H277,2)</f>
        <v>0</v>
      </c>
      <c r="K277" s="169" t="s">
        <v>212</v>
      </c>
      <c r="L277" s="38"/>
      <c r="M277" s="174" t="s">
        <v>19</v>
      </c>
      <c r="N277" s="175" t="s">
        <v>42</v>
      </c>
      <c r="O277" s="63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145</v>
      </c>
      <c r="AT277" s="178" t="s">
        <v>118</v>
      </c>
      <c r="AU277" s="178" t="s">
        <v>78</v>
      </c>
      <c r="AY277" s="16" t="s">
        <v>114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6" t="s">
        <v>76</v>
      </c>
      <c r="BK277" s="179">
        <f>ROUND(I277*H277,2)</f>
        <v>0</v>
      </c>
      <c r="BL277" s="16" t="s">
        <v>145</v>
      </c>
      <c r="BM277" s="178" t="s">
        <v>661</v>
      </c>
    </row>
    <row r="278" spans="1:65" s="2" customFormat="1">
      <c r="A278" s="33"/>
      <c r="B278" s="34"/>
      <c r="C278" s="35"/>
      <c r="D278" s="180" t="s">
        <v>125</v>
      </c>
      <c r="E278" s="35"/>
      <c r="F278" s="181" t="s">
        <v>662</v>
      </c>
      <c r="G278" s="35"/>
      <c r="H278" s="35"/>
      <c r="I278" s="182"/>
      <c r="J278" s="35"/>
      <c r="K278" s="35"/>
      <c r="L278" s="38"/>
      <c r="M278" s="183"/>
      <c r="N278" s="184"/>
      <c r="O278" s="63"/>
      <c r="P278" s="63"/>
      <c r="Q278" s="63"/>
      <c r="R278" s="63"/>
      <c r="S278" s="63"/>
      <c r="T278" s="64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125</v>
      </c>
      <c r="AU278" s="16" t="s">
        <v>78</v>
      </c>
    </row>
    <row r="279" spans="1:65" s="2" customFormat="1" ht="16.5" customHeight="1">
      <c r="A279" s="33"/>
      <c r="B279" s="34"/>
      <c r="C279" s="185" t="s">
        <v>663</v>
      </c>
      <c r="D279" s="185" t="s">
        <v>203</v>
      </c>
      <c r="E279" s="186" t="s">
        <v>664</v>
      </c>
      <c r="F279" s="187" t="s">
        <v>665</v>
      </c>
      <c r="G279" s="188" t="s">
        <v>206</v>
      </c>
      <c r="H279" s="189">
        <v>4</v>
      </c>
      <c r="I279" s="190"/>
      <c r="J279" s="191">
        <f>ROUND(I279*H279,2)</f>
        <v>0</v>
      </c>
      <c r="K279" s="187" t="s">
        <v>19</v>
      </c>
      <c r="L279" s="192"/>
      <c r="M279" s="193" t="s">
        <v>19</v>
      </c>
      <c r="N279" s="194" t="s">
        <v>42</v>
      </c>
      <c r="O279" s="63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207</v>
      </c>
      <c r="AT279" s="178" t="s">
        <v>203</v>
      </c>
      <c r="AU279" s="178" t="s">
        <v>78</v>
      </c>
      <c r="AY279" s="16" t="s">
        <v>114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6" t="s">
        <v>76</v>
      </c>
      <c r="BK279" s="179">
        <f>ROUND(I279*H279,2)</f>
        <v>0</v>
      </c>
      <c r="BL279" s="16" t="s">
        <v>145</v>
      </c>
      <c r="BM279" s="178" t="s">
        <v>666</v>
      </c>
    </row>
    <row r="280" spans="1:65" s="2" customFormat="1" ht="21.75" customHeight="1">
      <c r="A280" s="33"/>
      <c r="B280" s="34"/>
      <c r="C280" s="167" t="s">
        <v>667</v>
      </c>
      <c r="D280" s="167" t="s">
        <v>118</v>
      </c>
      <c r="E280" s="168" t="s">
        <v>668</v>
      </c>
      <c r="F280" s="169" t="s">
        <v>669</v>
      </c>
      <c r="G280" s="170" t="s">
        <v>199</v>
      </c>
      <c r="H280" s="171">
        <v>135</v>
      </c>
      <c r="I280" s="172"/>
      <c r="J280" s="173">
        <f>ROUND(I280*H280,2)</f>
        <v>0</v>
      </c>
      <c r="K280" s="169" t="s">
        <v>212</v>
      </c>
      <c r="L280" s="38"/>
      <c r="M280" s="174" t="s">
        <v>19</v>
      </c>
      <c r="N280" s="175" t="s">
        <v>42</v>
      </c>
      <c r="O280" s="63"/>
      <c r="P280" s="176">
        <f>O280*H280</f>
        <v>0</v>
      </c>
      <c r="Q280" s="176">
        <v>0</v>
      </c>
      <c r="R280" s="176">
        <f>Q280*H280</f>
        <v>0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145</v>
      </c>
      <c r="AT280" s="178" t="s">
        <v>118</v>
      </c>
      <c r="AU280" s="178" t="s">
        <v>78</v>
      </c>
      <c r="AY280" s="16" t="s">
        <v>114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6" t="s">
        <v>76</v>
      </c>
      <c r="BK280" s="179">
        <f>ROUND(I280*H280,2)</f>
        <v>0</v>
      </c>
      <c r="BL280" s="16" t="s">
        <v>145</v>
      </c>
      <c r="BM280" s="178" t="s">
        <v>670</v>
      </c>
    </row>
    <row r="281" spans="1:65" s="2" customFormat="1">
      <c r="A281" s="33"/>
      <c r="B281" s="34"/>
      <c r="C281" s="35"/>
      <c r="D281" s="180" t="s">
        <v>125</v>
      </c>
      <c r="E281" s="35"/>
      <c r="F281" s="181" t="s">
        <v>671</v>
      </c>
      <c r="G281" s="35"/>
      <c r="H281" s="35"/>
      <c r="I281" s="182"/>
      <c r="J281" s="35"/>
      <c r="K281" s="35"/>
      <c r="L281" s="38"/>
      <c r="M281" s="183"/>
      <c r="N281" s="184"/>
      <c r="O281" s="63"/>
      <c r="P281" s="63"/>
      <c r="Q281" s="63"/>
      <c r="R281" s="63"/>
      <c r="S281" s="63"/>
      <c r="T281" s="64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125</v>
      </c>
      <c r="AU281" s="16" t="s">
        <v>78</v>
      </c>
    </row>
    <row r="282" spans="1:65" s="2" customFormat="1" ht="24.2" customHeight="1">
      <c r="A282" s="33"/>
      <c r="B282" s="34"/>
      <c r="C282" s="167" t="s">
        <v>672</v>
      </c>
      <c r="D282" s="167" t="s">
        <v>118</v>
      </c>
      <c r="E282" s="168" t="s">
        <v>673</v>
      </c>
      <c r="F282" s="169" t="s">
        <v>674</v>
      </c>
      <c r="G282" s="170" t="s">
        <v>199</v>
      </c>
      <c r="H282" s="171">
        <v>22</v>
      </c>
      <c r="I282" s="172"/>
      <c r="J282" s="173">
        <f>ROUND(I282*H282,2)</f>
        <v>0</v>
      </c>
      <c r="K282" s="169" t="s">
        <v>212</v>
      </c>
      <c r="L282" s="38"/>
      <c r="M282" s="174" t="s">
        <v>19</v>
      </c>
      <c r="N282" s="175" t="s">
        <v>42</v>
      </c>
      <c r="O282" s="63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145</v>
      </c>
      <c r="AT282" s="178" t="s">
        <v>118</v>
      </c>
      <c r="AU282" s="178" t="s">
        <v>78</v>
      </c>
      <c r="AY282" s="16" t="s">
        <v>114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6" t="s">
        <v>76</v>
      </c>
      <c r="BK282" s="179">
        <f>ROUND(I282*H282,2)</f>
        <v>0</v>
      </c>
      <c r="BL282" s="16" t="s">
        <v>145</v>
      </c>
      <c r="BM282" s="178" t="s">
        <v>675</v>
      </c>
    </row>
    <row r="283" spans="1:65" s="2" customFormat="1">
      <c r="A283" s="33"/>
      <c r="B283" s="34"/>
      <c r="C283" s="35"/>
      <c r="D283" s="180" t="s">
        <v>125</v>
      </c>
      <c r="E283" s="35"/>
      <c r="F283" s="181" t="s">
        <v>676</v>
      </c>
      <c r="G283" s="35"/>
      <c r="H283" s="35"/>
      <c r="I283" s="182"/>
      <c r="J283" s="35"/>
      <c r="K283" s="35"/>
      <c r="L283" s="38"/>
      <c r="M283" s="183"/>
      <c r="N283" s="184"/>
      <c r="O283" s="63"/>
      <c r="P283" s="63"/>
      <c r="Q283" s="63"/>
      <c r="R283" s="63"/>
      <c r="S283" s="63"/>
      <c r="T283" s="64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125</v>
      </c>
      <c r="AU283" s="16" t="s">
        <v>78</v>
      </c>
    </row>
    <row r="284" spans="1:65" s="2" customFormat="1" ht="16.5" customHeight="1">
      <c r="A284" s="33"/>
      <c r="B284" s="34"/>
      <c r="C284" s="185" t="s">
        <v>677</v>
      </c>
      <c r="D284" s="185" t="s">
        <v>203</v>
      </c>
      <c r="E284" s="186" t="s">
        <v>678</v>
      </c>
      <c r="F284" s="187" t="s">
        <v>679</v>
      </c>
      <c r="G284" s="188" t="s">
        <v>206</v>
      </c>
      <c r="H284" s="189">
        <v>22</v>
      </c>
      <c r="I284" s="190"/>
      <c r="J284" s="191">
        <f>ROUND(I284*H284,2)</f>
        <v>0</v>
      </c>
      <c r="K284" s="187" t="s">
        <v>19</v>
      </c>
      <c r="L284" s="192"/>
      <c r="M284" s="193" t="s">
        <v>19</v>
      </c>
      <c r="N284" s="194" t="s">
        <v>42</v>
      </c>
      <c r="O284" s="63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207</v>
      </c>
      <c r="AT284" s="178" t="s">
        <v>203</v>
      </c>
      <c r="AU284" s="178" t="s">
        <v>78</v>
      </c>
      <c r="AY284" s="16" t="s">
        <v>114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6" t="s">
        <v>76</v>
      </c>
      <c r="BK284" s="179">
        <f>ROUND(I284*H284,2)</f>
        <v>0</v>
      </c>
      <c r="BL284" s="16" t="s">
        <v>145</v>
      </c>
      <c r="BM284" s="178" t="s">
        <v>680</v>
      </c>
    </row>
    <row r="285" spans="1:65" s="2" customFormat="1" ht="16.5" customHeight="1">
      <c r="A285" s="33"/>
      <c r="B285" s="34"/>
      <c r="C285" s="185" t="s">
        <v>681</v>
      </c>
      <c r="D285" s="185" t="s">
        <v>203</v>
      </c>
      <c r="E285" s="186" t="s">
        <v>682</v>
      </c>
      <c r="F285" s="187" t="s">
        <v>683</v>
      </c>
      <c r="G285" s="188" t="s">
        <v>199</v>
      </c>
      <c r="H285" s="189">
        <v>22</v>
      </c>
      <c r="I285" s="190"/>
      <c r="J285" s="191">
        <f>ROUND(I285*H285,2)</f>
        <v>0</v>
      </c>
      <c r="K285" s="187" t="s">
        <v>19</v>
      </c>
      <c r="L285" s="192"/>
      <c r="M285" s="193" t="s">
        <v>19</v>
      </c>
      <c r="N285" s="194" t="s">
        <v>42</v>
      </c>
      <c r="O285" s="63"/>
      <c r="P285" s="176">
        <f>O285*H285</f>
        <v>0</v>
      </c>
      <c r="Q285" s="176">
        <v>0</v>
      </c>
      <c r="R285" s="176">
        <f>Q285*H285</f>
        <v>0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207</v>
      </c>
      <c r="AT285" s="178" t="s">
        <v>203</v>
      </c>
      <c r="AU285" s="178" t="s">
        <v>78</v>
      </c>
      <c r="AY285" s="16" t="s">
        <v>114</v>
      </c>
      <c r="BE285" s="179">
        <f>IF(N285="základní",J285,0)</f>
        <v>0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16" t="s">
        <v>76</v>
      </c>
      <c r="BK285" s="179">
        <f>ROUND(I285*H285,2)</f>
        <v>0</v>
      </c>
      <c r="BL285" s="16" t="s">
        <v>145</v>
      </c>
      <c r="BM285" s="178" t="s">
        <v>684</v>
      </c>
    </row>
    <row r="286" spans="1:65" s="2" customFormat="1" ht="16.5" customHeight="1">
      <c r="A286" s="33"/>
      <c r="B286" s="34"/>
      <c r="C286" s="167" t="s">
        <v>685</v>
      </c>
      <c r="D286" s="167" t="s">
        <v>118</v>
      </c>
      <c r="E286" s="168" t="s">
        <v>686</v>
      </c>
      <c r="F286" s="169" t="s">
        <v>687</v>
      </c>
      <c r="G286" s="170" t="s">
        <v>199</v>
      </c>
      <c r="H286" s="171">
        <v>135</v>
      </c>
      <c r="I286" s="172"/>
      <c r="J286" s="173">
        <f>ROUND(I286*H286,2)</f>
        <v>0</v>
      </c>
      <c r="K286" s="169" t="s">
        <v>212</v>
      </c>
      <c r="L286" s="38"/>
      <c r="M286" s="174" t="s">
        <v>19</v>
      </c>
      <c r="N286" s="175" t="s">
        <v>42</v>
      </c>
      <c r="O286" s="63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8" t="s">
        <v>145</v>
      </c>
      <c r="AT286" s="178" t="s">
        <v>118</v>
      </c>
      <c r="AU286" s="178" t="s">
        <v>78</v>
      </c>
      <c r="AY286" s="16" t="s">
        <v>114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6" t="s">
        <v>76</v>
      </c>
      <c r="BK286" s="179">
        <f>ROUND(I286*H286,2)</f>
        <v>0</v>
      </c>
      <c r="BL286" s="16" t="s">
        <v>145</v>
      </c>
      <c r="BM286" s="178" t="s">
        <v>688</v>
      </c>
    </row>
    <row r="287" spans="1:65" s="2" customFormat="1">
      <c r="A287" s="33"/>
      <c r="B287" s="34"/>
      <c r="C287" s="35"/>
      <c r="D287" s="180" t="s">
        <v>125</v>
      </c>
      <c r="E287" s="35"/>
      <c r="F287" s="181" t="s">
        <v>689</v>
      </c>
      <c r="G287" s="35"/>
      <c r="H287" s="35"/>
      <c r="I287" s="182"/>
      <c r="J287" s="35"/>
      <c r="K287" s="35"/>
      <c r="L287" s="38"/>
      <c r="M287" s="183"/>
      <c r="N287" s="184"/>
      <c r="O287" s="63"/>
      <c r="P287" s="63"/>
      <c r="Q287" s="63"/>
      <c r="R287" s="63"/>
      <c r="S287" s="63"/>
      <c r="T287" s="64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125</v>
      </c>
      <c r="AU287" s="16" t="s">
        <v>78</v>
      </c>
    </row>
    <row r="288" spans="1:65" s="2" customFormat="1" ht="16.5" customHeight="1">
      <c r="A288" s="33"/>
      <c r="B288" s="34"/>
      <c r="C288" s="185" t="s">
        <v>690</v>
      </c>
      <c r="D288" s="185" t="s">
        <v>203</v>
      </c>
      <c r="E288" s="186" t="s">
        <v>691</v>
      </c>
      <c r="F288" s="187" t="s">
        <v>692</v>
      </c>
      <c r="G288" s="188" t="s">
        <v>206</v>
      </c>
      <c r="H288" s="189">
        <v>24</v>
      </c>
      <c r="I288" s="190"/>
      <c r="J288" s="191">
        <f t="shared" ref="J288:J294" si="30">ROUND(I288*H288,2)</f>
        <v>0</v>
      </c>
      <c r="K288" s="187" t="s">
        <v>19</v>
      </c>
      <c r="L288" s="192"/>
      <c r="M288" s="193" t="s">
        <v>19</v>
      </c>
      <c r="N288" s="194" t="s">
        <v>42</v>
      </c>
      <c r="O288" s="63"/>
      <c r="P288" s="176">
        <f t="shared" ref="P288:P294" si="31">O288*H288</f>
        <v>0</v>
      </c>
      <c r="Q288" s="176">
        <v>0</v>
      </c>
      <c r="R288" s="176">
        <f t="shared" ref="R288:R294" si="32">Q288*H288</f>
        <v>0</v>
      </c>
      <c r="S288" s="176">
        <v>0</v>
      </c>
      <c r="T288" s="177">
        <f t="shared" ref="T288:T294" si="33"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207</v>
      </c>
      <c r="AT288" s="178" t="s">
        <v>203</v>
      </c>
      <c r="AU288" s="178" t="s">
        <v>78</v>
      </c>
      <c r="AY288" s="16" t="s">
        <v>114</v>
      </c>
      <c r="BE288" s="179">
        <f t="shared" ref="BE288:BE294" si="34">IF(N288="základní",J288,0)</f>
        <v>0</v>
      </c>
      <c r="BF288" s="179">
        <f t="shared" ref="BF288:BF294" si="35">IF(N288="snížená",J288,0)</f>
        <v>0</v>
      </c>
      <c r="BG288" s="179">
        <f t="shared" ref="BG288:BG294" si="36">IF(N288="zákl. přenesená",J288,0)</f>
        <v>0</v>
      </c>
      <c r="BH288" s="179">
        <f t="shared" ref="BH288:BH294" si="37">IF(N288="sníž. přenesená",J288,0)</f>
        <v>0</v>
      </c>
      <c r="BI288" s="179">
        <f t="shared" ref="BI288:BI294" si="38">IF(N288="nulová",J288,0)</f>
        <v>0</v>
      </c>
      <c r="BJ288" s="16" t="s">
        <v>76</v>
      </c>
      <c r="BK288" s="179">
        <f t="shared" ref="BK288:BK294" si="39">ROUND(I288*H288,2)</f>
        <v>0</v>
      </c>
      <c r="BL288" s="16" t="s">
        <v>145</v>
      </c>
      <c r="BM288" s="178" t="s">
        <v>693</v>
      </c>
    </row>
    <row r="289" spans="1:65" s="2" customFormat="1" ht="16.5" customHeight="1">
      <c r="A289" s="33"/>
      <c r="B289" s="34"/>
      <c r="C289" s="185" t="s">
        <v>694</v>
      </c>
      <c r="D289" s="185" t="s">
        <v>203</v>
      </c>
      <c r="E289" s="186" t="s">
        <v>695</v>
      </c>
      <c r="F289" s="187" t="s">
        <v>696</v>
      </c>
      <c r="G289" s="188" t="s">
        <v>199</v>
      </c>
      <c r="H289" s="189">
        <v>135</v>
      </c>
      <c r="I289" s="190"/>
      <c r="J289" s="191">
        <f t="shared" si="30"/>
        <v>0</v>
      </c>
      <c r="K289" s="187" t="s">
        <v>19</v>
      </c>
      <c r="L289" s="192"/>
      <c r="M289" s="193" t="s">
        <v>19</v>
      </c>
      <c r="N289" s="194" t="s">
        <v>42</v>
      </c>
      <c r="O289" s="63"/>
      <c r="P289" s="176">
        <f t="shared" si="31"/>
        <v>0</v>
      </c>
      <c r="Q289" s="176">
        <v>0</v>
      </c>
      <c r="R289" s="176">
        <f t="shared" si="32"/>
        <v>0</v>
      </c>
      <c r="S289" s="176">
        <v>0</v>
      </c>
      <c r="T289" s="177">
        <f t="shared" si="3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207</v>
      </c>
      <c r="AT289" s="178" t="s">
        <v>203</v>
      </c>
      <c r="AU289" s="178" t="s">
        <v>78</v>
      </c>
      <c r="AY289" s="16" t="s">
        <v>114</v>
      </c>
      <c r="BE289" s="179">
        <f t="shared" si="34"/>
        <v>0</v>
      </c>
      <c r="BF289" s="179">
        <f t="shared" si="35"/>
        <v>0</v>
      </c>
      <c r="BG289" s="179">
        <f t="shared" si="36"/>
        <v>0</v>
      </c>
      <c r="BH289" s="179">
        <f t="shared" si="37"/>
        <v>0</v>
      </c>
      <c r="BI289" s="179">
        <f t="shared" si="38"/>
        <v>0</v>
      </c>
      <c r="BJ289" s="16" t="s">
        <v>76</v>
      </c>
      <c r="BK289" s="179">
        <f t="shared" si="39"/>
        <v>0</v>
      </c>
      <c r="BL289" s="16" t="s">
        <v>145</v>
      </c>
      <c r="BM289" s="178" t="s">
        <v>697</v>
      </c>
    </row>
    <row r="290" spans="1:65" s="2" customFormat="1" ht="16.5" customHeight="1">
      <c r="A290" s="33"/>
      <c r="B290" s="34"/>
      <c r="C290" s="185" t="s">
        <v>698</v>
      </c>
      <c r="D290" s="185" t="s">
        <v>203</v>
      </c>
      <c r="E290" s="186" t="s">
        <v>699</v>
      </c>
      <c r="F290" s="187" t="s">
        <v>700</v>
      </c>
      <c r="G290" s="188" t="s">
        <v>199</v>
      </c>
      <c r="H290" s="189">
        <v>135</v>
      </c>
      <c r="I290" s="190"/>
      <c r="J290" s="191">
        <f t="shared" si="30"/>
        <v>0</v>
      </c>
      <c r="K290" s="187" t="s">
        <v>19</v>
      </c>
      <c r="L290" s="192"/>
      <c r="M290" s="193" t="s">
        <v>19</v>
      </c>
      <c r="N290" s="194" t="s">
        <v>42</v>
      </c>
      <c r="O290" s="63"/>
      <c r="P290" s="176">
        <f t="shared" si="31"/>
        <v>0</v>
      </c>
      <c r="Q290" s="176">
        <v>0</v>
      </c>
      <c r="R290" s="176">
        <f t="shared" si="32"/>
        <v>0</v>
      </c>
      <c r="S290" s="176">
        <v>0</v>
      </c>
      <c r="T290" s="177">
        <f t="shared" si="3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8" t="s">
        <v>207</v>
      </c>
      <c r="AT290" s="178" t="s">
        <v>203</v>
      </c>
      <c r="AU290" s="178" t="s">
        <v>78</v>
      </c>
      <c r="AY290" s="16" t="s">
        <v>114</v>
      </c>
      <c r="BE290" s="179">
        <f t="shared" si="34"/>
        <v>0</v>
      </c>
      <c r="BF290" s="179">
        <f t="shared" si="35"/>
        <v>0</v>
      </c>
      <c r="BG290" s="179">
        <f t="shared" si="36"/>
        <v>0</v>
      </c>
      <c r="BH290" s="179">
        <f t="shared" si="37"/>
        <v>0</v>
      </c>
      <c r="BI290" s="179">
        <f t="shared" si="38"/>
        <v>0</v>
      </c>
      <c r="BJ290" s="16" t="s">
        <v>76</v>
      </c>
      <c r="BK290" s="179">
        <f t="shared" si="39"/>
        <v>0</v>
      </c>
      <c r="BL290" s="16" t="s">
        <v>145</v>
      </c>
      <c r="BM290" s="178" t="s">
        <v>701</v>
      </c>
    </row>
    <row r="291" spans="1:65" s="2" customFormat="1" ht="16.5" customHeight="1">
      <c r="A291" s="33"/>
      <c r="B291" s="34"/>
      <c r="C291" s="185" t="s">
        <v>702</v>
      </c>
      <c r="D291" s="185" t="s">
        <v>203</v>
      </c>
      <c r="E291" s="186" t="s">
        <v>703</v>
      </c>
      <c r="F291" s="187" t="s">
        <v>704</v>
      </c>
      <c r="G291" s="188" t="s">
        <v>206</v>
      </c>
      <c r="H291" s="189">
        <v>135</v>
      </c>
      <c r="I291" s="190"/>
      <c r="J291" s="191">
        <f t="shared" si="30"/>
        <v>0</v>
      </c>
      <c r="K291" s="187" t="s">
        <v>19</v>
      </c>
      <c r="L291" s="192"/>
      <c r="M291" s="193" t="s">
        <v>19</v>
      </c>
      <c r="N291" s="194" t="s">
        <v>42</v>
      </c>
      <c r="O291" s="63"/>
      <c r="P291" s="176">
        <f t="shared" si="31"/>
        <v>0</v>
      </c>
      <c r="Q291" s="176">
        <v>0</v>
      </c>
      <c r="R291" s="176">
        <f t="shared" si="32"/>
        <v>0</v>
      </c>
      <c r="S291" s="176">
        <v>0</v>
      </c>
      <c r="T291" s="177">
        <f t="shared" si="3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207</v>
      </c>
      <c r="AT291" s="178" t="s">
        <v>203</v>
      </c>
      <c r="AU291" s="178" t="s">
        <v>78</v>
      </c>
      <c r="AY291" s="16" t="s">
        <v>114</v>
      </c>
      <c r="BE291" s="179">
        <f t="shared" si="34"/>
        <v>0</v>
      </c>
      <c r="BF291" s="179">
        <f t="shared" si="35"/>
        <v>0</v>
      </c>
      <c r="BG291" s="179">
        <f t="shared" si="36"/>
        <v>0</v>
      </c>
      <c r="BH291" s="179">
        <f t="shared" si="37"/>
        <v>0</v>
      </c>
      <c r="BI291" s="179">
        <f t="shared" si="38"/>
        <v>0</v>
      </c>
      <c r="BJ291" s="16" t="s">
        <v>76</v>
      </c>
      <c r="BK291" s="179">
        <f t="shared" si="39"/>
        <v>0</v>
      </c>
      <c r="BL291" s="16" t="s">
        <v>145</v>
      </c>
      <c r="BM291" s="178" t="s">
        <v>705</v>
      </c>
    </row>
    <row r="292" spans="1:65" s="2" customFormat="1" ht="16.5" customHeight="1">
      <c r="A292" s="33"/>
      <c r="B292" s="34"/>
      <c r="C292" s="185" t="s">
        <v>706</v>
      </c>
      <c r="D292" s="185" t="s">
        <v>203</v>
      </c>
      <c r="E292" s="186" t="s">
        <v>707</v>
      </c>
      <c r="F292" s="187" t="s">
        <v>708</v>
      </c>
      <c r="G292" s="188" t="s">
        <v>206</v>
      </c>
      <c r="H292" s="189">
        <v>270</v>
      </c>
      <c r="I292" s="190"/>
      <c r="J292" s="191">
        <f t="shared" si="30"/>
        <v>0</v>
      </c>
      <c r="K292" s="187" t="s">
        <v>19</v>
      </c>
      <c r="L292" s="192"/>
      <c r="M292" s="193" t="s">
        <v>19</v>
      </c>
      <c r="N292" s="194" t="s">
        <v>42</v>
      </c>
      <c r="O292" s="63"/>
      <c r="P292" s="176">
        <f t="shared" si="31"/>
        <v>0</v>
      </c>
      <c r="Q292" s="176">
        <v>0</v>
      </c>
      <c r="R292" s="176">
        <f t="shared" si="32"/>
        <v>0</v>
      </c>
      <c r="S292" s="176">
        <v>0</v>
      </c>
      <c r="T292" s="177">
        <f t="shared" si="3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8" t="s">
        <v>207</v>
      </c>
      <c r="AT292" s="178" t="s">
        <v>203</v>
      </c>
      <c r="AU292" s="178" t="s">
        <v>78</v>
      </c>
      <c r="AY292" s="16" t="s">
        <v>114</v>
      </c>
      <c r="BE292" s="179">
        <f t="shared" si="34"/>
        <v>0</v>
      </c>
      <c r="BF292" s="179">
        <f t="shared" si="35"/>
        <v>0</v>
      </c>
      <c r="BG292" s="179">
        <f t="shared" si="36"/>
        <v>0</v>
      </c>
      <c r="BH292" s="179">
        <f t="shared" si="37"/>
        <v>0</v>
      </c>
      <c r="BI292" s="179">
        <f t="shared" si="38"/>
        <v>0</v>
      </c>
      <c r="BJ292" s="16" t="s">
        <v>76</v>
      </c>
      <c r="BK292" s="179">
        <f t="shared" si="39"/>
        <v>0</v>
      </c>
      <c r="BL292" s="16" t="s">
        <v>145</v>
      </c>
      <c r="BM292" s="178" t="s">
        <v>709</v>
      </c>
    </row>
    <row r="293" spans="1:65" s="2" customFormat="1" ht="16.5" customHeight="1">
      <c r="A293" s="33"/>
      <c r="B293" s="34"/>
      <c r="C293" s="185" t="s">
        <v>710</v>
      </c>
      <c r="D293" s="185" t="s">
        <v>203</v>
      </c>
      <c r="E293" s="186" t="s">
        <v>711</v>
      </c>
      <c r="F293" s="187" t="s">
        <v>712</v>
      </c>
      <c r="G293" s="188" t="s">
        <v>206</v>
      </c>
      <c r="H293" s="189">
        <v>445</v>
      </c>
      <c r="I293" s="190"/>
      <c r="J293" s="191">
        <f t="shared" si="30"/>
        <v>0</v>
      </c>
      <c r="K293" s="187" t="s">
        <v>19</v>
      </c>
      <c r="L293" s="192"/>
      <c r="M293" s="193" t="s">
        <v>19</v>
      </c>
      <c r="N293" s="194" t="s">
        <v>42</v>
      </c>
      <c r="O293" s="63"/>
      <c r="P293" s="176">
        <f t="shared" si="31"/>
        <v>0</v>
      </c>
      <c r="Q293" s="176">
        <v>0</v>
      </c>
      <c r="R293" s="176">
        <f t="shared" si="32"/>
        <v>0</v>
      </c>
      <c r="S293" s="176">
        <v>0</v>
      </c>
      <c r="T293" s="177">
        <f t="shared" si="3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207</v>
      </c>
      <c r="AT293" s="178" t="s">
        <v>203</v>
      </c>
      <c r="AU293" s="178" t="s">
        <v>78</v>
      </c>
      <c r="AY293" s="16" t="s">
        <v>114</v>
      </c>
      <c r="BE293" s="179">
        <f t="shared" si="34"/>
        <v>0</v>
      </c>
      <c r="BF293" s="179">
        <f t="shared" si="35"/>
        <v>0</v>
      </c>
      <c r="BG293" s="179">
        <f t="shared" si="36"/>
        <v>0</v>
      </c>
      <c r="BH293" s="179">
        <f t="shared" si="37"/>
        <v>0</v>
      </c>
      <c r="BI293" s="179">
        <f t="shared" si="38"/>
        <v>0</v>
      </c>
      <c r="BJ293" s="16" t="s">
        <v>76</v>
      </c>
      <c r="BK293" s="179">
        <f t="shared" si="39"/>
        <v>0</v>
      </c>
      <c r="BL293" s="16" t="s">
        <v>145</v>
      </c>
      <c r="BM293" s="178" t="s">
        <v>713</v>
      </c>
    </row>
    <row r="294" spans="1:65" s="2" customFormat="1" ht="16.5" customHeight="1">
      <c r="A294" s="33"/>
      <c r="B294" s="34"/>
      <c r="C294" s="167" t="s">
        <v>714</v>
      </c>
      <c r="D294" s="167" t="s">
        <v>118</v>
      </c>
      <c r="E294" s="168" t="s">
        <v>715</v>
      </c>
      <c r="F294" s="169" t="s">
        <v>716</v>
      </c>
      <c r="G294" s="170" t="s">
        <v>206</v>
      </c>
      <c r="H294" s="171">
        <v>1.1000000000000001</v>
      </c>
      <c r="I294" s="172"/>
      <c r="J294" s="173">
        <f t="shared" si="30"/>
        <v>0</v>
      </c>
      <c r="K294" s="169" t="s">
        <v>122</v>
      </c>
      <c r="L294" s="38"/>
      <c r="M294" s="174" t="s">
        <v>19</v>
      </c>
      <c r="N294" s="175" t="s">
        <v>42</v>
      </c>
      <c r="O294" s="63"/>
      <c r="P294" s="176">
        <f t="shared" si="31"/>
        <v>0</v>
      </c>
      <c r="Q294" s="176">
        <v>0</v>
      </c>
      <c r="R294" s="176">
        <f t="shared" si="32"/>
        <v>0</v>
      </c>
      <c r="S294" s="176">
        <v>0</v>
      </c>
      <c r="T294" s="177">
        <f t="shared" si="3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8" t="s">
        <v>145</v>
      </c>
      <c r="AT294" s="178" t="s">
        <v>118</v>
      </c>
      <c r="AU294" s="178" t="s">
        <v>78</v>
      </c>
      <c r="AY294" s="16" t="s">
        <v>114</v>
      </c>
      <c r="BE294" s="179">
        <f t="shared" si="34"/>
        <v>0</v>
      </c>
      <c r="BF294" s="179">
        <f t="shared" si="35"/>
        <v>0</v>
      </c>
      <c r="BG294" s="179">
        <f t="shared" si="36"/>
        <v>0</v>
      </c>
      <c r="BH294" s="179">
        <f t="shared" si="37"/>
        <v>0</v>
      </c>
      <c r="BI294" s="179">
        <f t="shared" si="38"/>
        <v>0</v>
      </c>
      <c r="BJ294" s="16" t="s">
        <v>76</v>
      </c>
      <c r="BK294" s="179">
        <f t="shared" si="39"/>
        <v>0</v>
      </c>
      <c r="BL294" s="16" t="s">
        <v>145</v>
      </c>
      <c r="BM294" s="178" t="s">
        <v>717</v>
      </c>
    </row>
    <row r="295" spans="1:65" s="2" customFormat="1">
      <c r="A295" s="33"/>
      <c r="B295" s="34"/>
      <c r="C295" s="35"/>
      <c r="D295" s="180" t="s">
        <v>125</v>
      </c>
      <c r="E295" s="35"/>
      <c r="F295" s="181" t="s">
        <v>718</v>
      </c>
      <c r="G295" s="35"/>
      <c r="H295" s="35"/>
      <c r="I295" s="182"/>
      <c r="J295" s="35"/>
      <c r="K295" s="35"/>
      <c r="L295" s="38"/>
      <c r="M295" s="183"/>
      <c r="N295" s="184"/>
      <c r="O295" s="63"/>
      <c r="P295" s="63"/>
      <c r="Q295" s="63"/>
      <c r="R295" s="63"/>
      <c r="S295" s="63"/>
      <c r="T295" s="64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125</v>
      </c>
      <c r="AU295" s="16" t="s">
        <v>78</v>
      </c>
    </row>
    <row r="296" spans="1:65" s="2" customFormat="1" ht="16.5" customHeight="1">
      <c r="A296" s="33"/>
      <c r="B296" s="34"/>
      <c r="C296" s="185" t="s">
        <v>719</v>
      </c>
      <c r="D296" s="185" t="s">
        <v>203</v>
      </c>
      <c r="E296" s="186" t="s">
        <v>720</v>
      </c>
      <c r="F296" s="187" t="s">
        <v>721</v>
      </c>
      <c r="G296" s="188" t="s">
        <v>722</v>
      </c>
      <c r="H296" s="189">
        <v>1.1000000000000001</v>
      </c>
      <c r="I296" s="190"/>
      <c r="J296" s="191">
        <f>ROUND(I296*H296,2)</f>
        <v>0</v>
      </c>
      <c r="K296" s="187" t="s">
        <v>19</v>
      </c>
      <c r="L296" s="192"/>
      <c r="M296" s="193" t="s">
        <v>19</v>
      </c>
      <c r="N296" s="194" t="s">
        <v>42</v>
      </c>
      <c r="O296" s="63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8" t="s">
        <v>207</v>
      </c>
      <c r="AT296" s="178" t="s">
        <v>203</v>
      </c>
      <c r="AU296" s="178" t="s">
        <v>78</v>
      </c>
      <c r="AY296" s="16" t="s">
        <v>114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6" t="s">
        <v>76</v>
      </c>
      <c r="BK296" s="179">
        <f>ROUND(I296*H296,2)</f>
        <v>0</v>
      </c>
      <c r="BL296" s="16" t="s">
        <v>145</v>
      </c>
      <c r="BM296" s="178" t="s">
        <v>723</v>
      </c>
    </row>
    <row r="297" spans="1:65" s="12" customFormat="1" ht="22.9" customHeight="1">
      <c r="B297" s="151"/>
      <c r="C297" s="152"/>
      <c r="D297" s="153" t="s">
        <v>70</v>
      </c>
      <c r="E297" s="165" t="s">
        <v>724</v>
      </c>
      <c r="F297" s="165" t="s">
        <v>725</v>
      </c>
      <c r="G297" s="152"/>
      <c r="H297" s="152"/>
      <c r="I297" s="155"/>
      <c r="J297" s="166">
        <f>BK297</f>
        <v>0</v>
      </c>
      <c r="K297" s="152"/>
      <c r="L297" s="157"/>
      <c r="M297" s="158"/>
      <c r="N297" s="159"/>
      <c r="O297" s="159"/>
      <c r="P297" s="160">
        <f>SUM(P298:P304)</f>
        <v>0</v>
      </c>
      <c r="Q297" s="159"/>
      <c r="R297" s="160">
        <f>SUM(R298:R304)</f>
        <v>2.2000000000000001E-3</v>
      </c>
      <c r="S297" s="159"/>
      <c r="T297" s="161">
        <f>SUM(T298:T304)</f>
        <v>0</v>
      </c>
      <c r="AR297" s="162" t="s">
        <v>78</v>
      </c>
      <c r="AT297" s="163" t="s">
        <v>70</v>
      </c>
      <c r="AU297" s="163" t="s">
        <v>76</v>
      </c>
      <c r="AY297" s="162" t="s">
        <v>114</v>
      </c>
      <c r="BK297" s="164">
        <f>SUM(BK298:BK304)</f>
        <v>0</v>
      </c>
    </row>
    <row r="298" spans="1:65" s="2" customFormat="1" ht="16.5" customHeight="1">
      <c r="A298" s="33"/>
      <c r="B298" s="34"/>
      <c r="C298" s="167" t="s">
        <v>726</v>
      </c>
      <c r="D298" s="167" t="s">
        <v>118</v>
      </c>
      <c r="E298" s="168" t="s">
        <v>727</v>
      </c>
      <c r="F298" s="169" t="s">
        <v>728</v>
      </c>
      <c r="G298" s="170" t="s">
        <v>199</v>
      </c>
      <c r="H298" s="171">
        <v>45</v>
      </c>
      <c r="I298" s="172"/>
      <c r="J298" s="173">
        <f>ROUND(I298*H298,2)</f>
        <v>0</v>
      </c>
      <c r="K298" s="169" t="s">
        <v>212</v>
      </c>
      <c r="L298" s="38"/>
      <c r="M298" s="174" t="s">
        <v>19</v>
      </c>
      <c r="N298" s="175" t="s">
        <v>42</v>
      </c>
      <c r="O298" s="63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145</v>
      </c>
      <c r="AT298" s="178" t="s">
        <v>118</v>
      </c>
      <c r="AU298" s="178" t="s">
        <v>78</v>
      </c>
      <c r="AY298" s="16" t="s">
        <v>114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6" t="s">
        <v>76</v>
      </c>
      <c r="BK298" s="179">
        <f>ROUND(I298*H298,2)</f>
        <v>0</v>
      </c>
      <c r="BL298" s="16" t="s">
        <v>145</v>
      </c>
      <c r="BM298" s="178" t="s">
        <v>729</v>
      </c>
    </row>
    <row r="299" spans="1:65" s="2" customFormat="1">
      <c r="A299" s="33"/>
      <c r="B299" s="34"/>
      <c r="C299" s="35"/>
      <c r="D299" s="180" t="s">
        <v>125</v>
      </c>
      <c r="E299" s="35"/>
      <c r="F299" s="181" t="s">
        <v>730</v>
      </c>
      <c r="G299" s="35"/>
      <c r="H299" s="35"/>
      <c r="I299" s="182"/>
      <c r="J299" s="35"/>
      <c r="K299" s="35"/>
      <c r="L299" s="38"/>
      <c r="M299" s="183"/>
      <c r="N299" s="184"/>
      <c r="O299" s="63"/>
      <c r="P299" s="63"/>
      <c r="Q299" s="63"/>
      <c r="R299" s="63"/>
      <c r="S299" s="63"/>
      <c r="T299" s="64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125</v>
      </c>
      <c r="AU299" s="16" t="s">
        <v>78</v>
      </c>
    </row>
    <row r="300" spans="1:65" s="2" customFormat="1" ht="16.5" customHeight="1">
      <c r="A300" s="33"/>
      <c r="B300" s="34"/>
      <c r="C300" s="185" t="s">
        <v>731</v>
      </c>
      <c r="D300" s="185" t="s">
        <v>203</v>
      </c>
      <c r="E300" s="186" t="s">
        <v>732</v>
      </c>
      <c r="F300" s="187" t="s">
        <v>733</v>
      </c>
      <c r="G300" s="188" t="s">
        <v>199</v>
      </c>
      <c r="H300" s="189">
        <v>54</v>
      </c>
      <c r="I300" s="190"/>
      <c r="J300" s="191">
        <f>ROUND(I300*H300,2)</f>
        <v>0</v>
      </c>
      <c r="K300" s="187" t="s">
        <v>212</v>
      </c>
      <c r="L300" s="192"/>
      <c r="M300" s="193" t="s">
        <v>19</v>
      </c>
      <c r="N300" s="194" t="s">
        <v>42</v>
      </c>
      <c r="O300" s="63"/>
      <c r="P300" s="176">
        <f>O300*H300</f>
        <v>0</v>
      </c>
      <c r="Q300" s="176">
        <v>4.0000000000000003E-5</v>
      </c>
      <c r="R300" s="176">
        <f>Q300*H300</f>
        <v>2.16E-3</v>
      </c>
      <c r="S300" s="176">
        <v>0</v>
      </c>
      <c r="T300" s="17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8" t="s">
        <v>207</v>
      </c>
      <c r="AT300" s="178" t="s">
        <v>203</v>
      </c>
      <c r="AU300" s="178" t="s">
        <v>78</v>
      </c>
      <c r="AY300" s="16" t="s">
        <v>114</v>
      </c>
      <c r="BE300" s="179">
        <f>IF(N300="základní",J300,0)</f>
        <v>0</v>
      </c>
      <c r="BF300" s="179">
        <f>IF(N300="snížená",J300,0)</f>
        <v>0</v>
      </c>
      <c r="BG300" s="179">
        <f>IF(N300="zákl. přenesená",J300,0)</f>
        <v>0</v>
      </c>
      <c r="BH300" s="179">
        <f>IF(N300="sníž. přenesená",J300,0)</f>
        <v>0</v>
      </c>
      <c r="BI300" s="179">
        <f>IF(N300="nulová",J300,0)</f>
        <v>0</v>
      </c>
      <c r="BJ300" s="16" t="s">
        <v>76</v>
      </c>
      <c r="BK300" s="179">
        <f>ROUND(I300*H300,2)</f>
        <v>0</v>
      </c>
      <c r="BL300" s="16" t="s">
        <v>145</v>
      </c>
      <c r="BM300" s="178" t="s">
        <v>734</v>
      </c>
    </row>
    <row r="301" spans="1:65" s="13" customFormat="1">
      <c r="B301" s="195"/>
      <c r="C301" s="196"/>
      <c r="D301" s="197" t="s">
        <v>219</v>
      </c>
      <c r="E301" s="196"/>
      <c r="F301" s="198" t="s">
        <v>735</v>
      </c>
      <c r="G301" s="196"/>
      <c r="H301" s="199">
        <v>54</v>
      </c>
      <c r="I301" s="200"/>
      <c r="J301" s="196"/>
      <c r="K301" s="196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219</v>
      </c>
      <c r="AU301" s="205" t="s">
        <v>78</v>
      </c>
      <c r="AV301" s="13" t="s">
        <v>78</v>
      </c>
      <c r="AW301" s="13" t="s">
        <v>4</v>
      </c>
      <c r="AX301" s="13" t="s">
        <v>76</v>
      </c>
      <c r="AY301" s="205" t="s">
        <v>114</v>
      </c>
    </row>
    <row r="302" spans="1:65" s="2" customFormat="1" ht="16.5" customHeight="1">
      <c r="A302" s="33"/>
      <c r="B302" s="34"/>
      <c r="C302" s="167" t="s">
        <v>736</v>
      </c>
      <c r="D302" s="167" t="s">
        <v>118</v>
      </c>
      <c r="E302" s="168" t="s">
        <v>737</v>
      </c>
      <c r="F302" s="169" t="s">
        <v>738</v>
      </c>
      <c r="G302" s="170" t="s">
        <v>206</v>
      </c>
      <c r="H302" s="171">
        <v>2</v>
      </c>
      <c r="I302" s="172"/>
      <c r="J302" s="173">
        <f>ROUND(I302*H302,2)</f>
        <v>0</v>
      </c>
      <c r="K302" s="169" t="s">
        <v>212</v>
      </c>
      <c r="L302" s="38"/>
      <c r="M302" s="174" t="s">
        <v>19</v>
      </c>
      <c r="N302" s="175" t="s">
        <v>42</v>
      </c>
      <c r="O302" s="63"/>
      <c r="P302" s="176">
        <f>O302*H302</f>
        <v>0</v>
      </c>
      <c r="Q302" s="176">
        <v>0</v>
      </c>
      <c r="R302" s="176">
        <f>Q302*H302</f>
        <v>0</v>
      </c>
      <c r="S302" s="176">
        <v>0</v>
      </c>
      <c r="T302" s="17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8" t="s">
        <v>145</v>
      </c>
      <c r="AT302" s="178" t="s">
        <v>118</v>
      </c>
      <c r="AU302" s="178" t="s">
        <v>78</v>
      </c>
      <c r="AY302" s="16" t="s">
        <v>114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6" t="s">
        <v>76</v>
      </c>
      <c r="BK302" s="179">
        <f>ROUND(I302*H302,2)</f>
        <v>0</v>
      </c>
      <c r="BL302" s="16" t="s">
        <v>145</v>
      </c>
      <c r="BM302" s="178" t="s">
        <v>739</v>
      </c>
    </row>
    <row r="303" spans="1:65" s="2" customFormat="1">
      <c r="A303" s="33"/>
      <c r="B303" s="34"/>
      <c r="C303" s="35"/>
      <c r="D303" s="180" t="s">
        <v>125</v>
      </c>
      <c r="E303" s="35"/>
      <c r="F303" s="181" t="s">
        <v>740</v>
      </c>
      <c r="G303" s="35"/>
      <c r="H303" s="35"/>
      <c r="I303" s="182"/>
      <c r="J303" s="35"/>
      <c r="K303" s="35"/>
      <c r="L303" s="38"/>
      <c r="M303" s="183"/>
      <c r="N303" s="184"/>
      <c r="O303" s="63"/>
      <c r="P303" s="63"/>
      <c r="Q303" s="63"/>
      <c r="R303" s="63"/>
      <c r="S303" s="63"/>
      <c r="T303" s="64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125</v>
      </c>
      <c r="AU303" s="16" t="s">
        <v>78</v>
      </c>
    </row>
    <row r="304" spans="1:65" s="2" customFormat="1" ht="16.5" customHeight="1">
      <c r="A304" s="33"/>
      <c r="B304" s="34"/>
      <c r="C304" s="185" t="s">
        <v>741</v>
      </c>
      <c r="D304" s="185" t="s">
        <v>203</v>
      </c>
      <c r="E304" s="186" t="s">
        <v>742</v>
      </c>
      <c r="F304" s="187" t="s">
        <v>743</v>
      </c>
      <c r="G304" s="188" t="s">
        <v>206</v>
      </c>
      <c r="H304" s="189">
        <v>2</v>
      </c>
      <c r="I304" s="190"/>
      <c r="J304" s="191">
        <f>ROUND(I304*H304,2)</f>
        <v>0</v>
      </c>
      <c r="K304" s="187" t="s">
        <v>212</v>
      </c>
      <c r="L304" s="192"/>
      <c r="M304" s="193" t="s">
        <v>19</v>
      </c>
      <c r="N304" s="194" t="s">
        <v>42</v>
      </c>
      <c r="O304" s="63"/>
      <c r="P304" s="176">
        <f>O304*H304</f>
        <v>0</v>
      </c>
      <c r="Q304" s="176">
        <v>2.0000000000000002E-5</v>
      </c>
      <c r="R304" s="176">
        <f>Q304*H304</f>
        <v>4.0000000000000003E-5</v>
      </c>
      <c r="S304" s="176">
        <v>0</v>
      </c>
      <c r="T304" s="17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207</v>
      </c>
      <c r="AT304" s="178" t="s">
        <v>203</v>
      </c>
      <c r="AU304" s="178" t="s">
        <v>78</v>
      </c>
      <c r="AY304" s="16" t="s">
        <v>114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6" t="s">
        <v>76</v>
      </c>
      <c r="BK304" s="179">
        <f>ROUND(I304*H304,2)</f>
        <v>0</v>
      </c>
      <c r="BL304" s="16" t="s">
        <v>145</v>
      </c>
      <c r="BM304" s="178" t="s">
        <v>744</v>
      </c>
    </row>
    <row r="305" spans="1:65" s="12" customFormat="1" ht="25.9" customHeight="1">
      <c r="B305" s="151"/>
      <c r="C305" s="152"/>
      <c r="D305" s="153" t="s">
        <v>70</v>
      </c>
      <c r="E305" s="154" t="s">
        <v>203</v>
      </c>
      <c r="F305" s="154" t="s">
        <v>745</v>
      </c>
      <c r="G305" s="152"/>
      <c r="H305" s="152"/>
      <c r="I305" s="155"/>
      <c r="J305" s="156">
        <f>BK305</f>
        <v>0</v>
      </c>
      <c r="K305" s="152"/>
      <c r="L305" s="157"/>
      <c r="M305" s="158"/>
      <c r="N305" s="159"/>
      <c r="O305" s="159"/>
      <c r="P305" s="160">
        <f>P306+P317+P321</f>
        <v>0</v>
      </c>
      <c r="Q305" s="159"/>
      <c r="R305" s="160">
        <f>R306+R317+R321</f>
        <v>4.4399999999999995E-2</v>
      </c>
      <c r="S305" s="159"/>
      <c r="T305" s="161">
        <f>T306+T317+T321</f>
        <v>0.498</v>
      </c>
      <c r="AR305" s="162" t="s">
        <v>690</v>
      </c>
      <c r="AT305" s="163" t="s">
        <v>70</v>
      </c>
      <c r="AU305" s="163" t="s">
        <v>71</v>
      </c>
      <c r="AY305" s="162" t="s">
        <v>114</v>
      </c>
      <c r="BK305" s="164">
        <f>BK306+BK317+BK321</f>
        <v>0</v>
      </c>
    </row>
    <row r="306" spans="1:65" s="12" customFormat="1" ht="22.9" customHeight="1">
      <c r="B306" s="151"/>
      <c r="C306" s="152"/>
      <c r="D306" s="153" t="s">
        <v>70</v>
      </c>
      <c r="E306" s="165" t="s">
        <v>746</v>
      </c>
      <c r="F306" s="165" t="s">
        <v>747</v>
      </c>
      <c r="G306" s="152"/>
      <c r="H306" s="152"/>
      <c r="I306" s="155"/>
      <c r="J306" s="166">
        <f>BK306</f>
        <v>0</v>
      </c>
      <c r="K306" s="152"/>
      <c r="L306" s="157"/>
      <c r="M306" s="158"/>
      <c r="N306" s="159"/>
      <c r="O306" s="159"/>
      <c r="P306" s="160">
        <f>SUM(P307:P316)</f>
        <v>0</v>
      </c>
      <c r="Q306" s="159"/>
      <c r="R306" s="160">
        <f>SUM(R307:R316)</f>
        <v>3.5999999999999997E-2</v>
      </c>
      <c r="S306" s="159"/>
      <c r="T306" s="161">
        <f>SUM(T307:T316)</f>
        <v>0</v>
      </c>
      <c r="AR306" s="162" t="s">
        <v>690</v>
      </c>
      <c r="AT306" s="163" t="s">
        <v>70</v>
      </c>
      <c r="AU306" s="163" t="s">
        <v>76</v>
      </c>
      <c r="AY306" s="162" t="s">
        <v>114</v>
      </c>
      <c r="BK306" s="164">
        <f>SUM(BK307:BK316)</f>
        <v>0</v>
      </c>
    </row>
    <row r="307" spans="1:65" s="2" customFormat="1" ht="16.5" customHeight="1">
      <c r="A307" s="33"/>
      <c r="B307" s="34"/>
      <c r="C307" s="167" t="s">
        <v>748</v>
      </c>
      <c r="D307" s="167" t="s">
        <v>118</v>
      </c>
      <c r="E307" s="168" t="s">
        <v>749</v>
      </c>
      <c r="F307" s="169" t="s">
        <v>750</v>
      </c>
      <c r="G307" s="170" t="s">
        <v>206</v>
      </c>
      <c r="H307" s="171">
        <v>1</v>
      </c>
      <c r="I307" s="172"/>
      <c r="J307" s="173">
        <f>ROUND(I307*H307,2)</f>
        <v>0</v>
      </c>
      <c r="K307" s="169" t="s">
        <v>212</v>
      </c>
      <c r="L307" s="38"/>
      <c r="M307" s="174" t="s">
        <v>19</v>
      </c>
      <c r="N307" s="175" t="s">
        <v>42</v>
      </c>
      <c r="O307" s="63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540</v>
      </c>
      <c r="AT307" s="178" t="s">
        <v>118</v>
      </c>
      <c r="AU307" s="178" t="s">
        <v>78</v>
      </c>
      <c r="AY307" s="16" t="s">
        <v>114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6" t="s">
        <v>76</v>
      </c>
      <c r="BK307" s="179">
        <f>ROUND(I307*H307,2)</f>
        <v>0</v>
      </c>
      <c r="BL307" s="16" t="s">
        <v>540</v>
      </c>
      <c r="BM307" s="178" t="s">
        <v>751</v>
      </c>
    </row>
    <row r="308" spans="1:65" s="2" customFormat="1">
      <c r="A308" s="33"/>
      <c r="B308" s="34"/>
      <c r="C308" s="35"/>
      <c r="D308" s="180" t="s">
        <v>125</v>
      </c>
      <c r="E308" s="35"/>
      <c r="F308" s="181" t="s">
        <v>752</v>
      </c>
      <c r="G308" s="35"/>
      <c r="H308" s="35"/>
      <c r="I308" s="182"/>
      <c r="J308" s="35"/>
      <c r="K308" s="35"/>
      <c r="L308" s="38"/>
      <c r="M308" s="183"/>
      <c r="N308" s="184"/>
      <c r="O308" s="63"/>
      <c r="P308" s="63"/>
      <c r="Q308" s="63"/>
      <c r="R308" s="63"/>
      <c r="S308" s="63"/>
      <c r="T308" s="64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125</v>
      </c>
      <c r="AU308" s="16" t="s">
        <v>78</v>
      </c>
    </row>
    <row r="309" spans="1:65" s="2" customFormat="1" ht="24.2" customHeight="1">
      <c r="A309" s="33"/>
      <c r="B309" s="34"/>
      <c r="C309" s="185" t="s">
        <v>753</v>
      </c>
      <c r="D309" s="185" t="s">
        <v>203</v>
      </c>
      <c r="E309" s="186" t="s">
        <v>754</v>
      </c>
      <c r="F309" s="187" t="s">
        <v>755</v>
      </c>
      <c r="G309" s="188" t="s">
        <v>206</v>
      </c>
      <c r="H309" s="189">
        <v>1</v>
      </c>
      <c r="I309" s="190"/>
      <c r="J309" s="191">
        <f>ROUND(I309*H309,2)</f>
        <v>0</v>
      </c>
      <c r="K309" s="187" t="s">
        <v>212</v>
      </c>
      <c r="L309" s="192"/>
      <c r="M309" s="193" t="s">
        <v>19</v>
      </c>
      <c r="N309" s="194" t="s">
        <v>42</v>
      </c>
      <c r="O309" s="63"/>
      <c r="P309" s="176">
        <f>O309*H309</f>
        <v>0</v>
      </c>
      <c r="Q309" s="176">
        <v>3.5999999999999997E-2</v>
      </c>
      <c r="R309" s="176">
        <f>Q309*H309</f>
        <v>3.5999999999999997E-2</v>
      </c>
      <c r="S309" s="176">
        <v>0</v>
      </c>
      <c r="T309" s="17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202</v>
      </c>
      <c r="AT309" s="178" t="s">
        <v>203</v>
      </c>
      <c r="AU309" s="178" t="s">
        <v>78</v>
      </c>
      <c r="AY309" s="16" t="s">
        <v>114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16" t="s">
        <v>76</v>
      </c>
      <c r="BK309" s="179">
        <f>ROUND(I309*H309,2)</f>
        <v>0</v>
      </c>
      <c r="BL309" s="16" t="s">
        <v>202</v>
      </c>
      <c r="BM309" s="178" t="s">
        <v>756</v>
      </c>
    </row>
    <row r="310" spans="1:65" s="2" customFormat="1" ht="16.5" customHeight="1">
      <c r="A310" s="33"/>
      <c r="B310" s="34"/>
      <c r="C310" s="167" t="s">
        <v>757</v>
      </c>
      <c r="D310" s="167" t="s">
        <v>118</v>
      </c>
      <c r="E310" s="168" t="s">
        <v>749</v>
      </c>
      <c r="F310" s="169" t="s">
        <v>750</v>
      </c>
      <c r="G310" s="170" t="s">
        <v>206</v>
      </c>
      <c r="H310" s="171">
        <v>1</v>
      </c>
      <c r="I310" s="172"/>
      <c r="J310" s="173">
        <f>ROUND(I310*H310,2)</f>
        <v>0</v>
      </c>
      <c r="K310" s="169" t="s">
        <v>212</v>
      </c>
      <c r="L310" s="38"/>
      <c r="M310" s="174" t="s">
        <v>19</v>
      </c>
      <c r="N310" s="175" t="s">
        <v>42</v>
      </c>
      <c r="O310" s="63"/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8" t="s">
        <v>540</v>
      </c>
      <c r="AT310" s="178" t="s">
        <v>118</v>
      </c>
      <c r="AU310" s="178" t="s">
        <v>78</v>
      </c>
      <c r="AY310" s="16" t="s">
        <v>114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16" t="s">
        <v>76</v>
      </c>
      <c r="BK310" s="179">
        <f>ROUND(I310*H310,2)</f>
        <v>0</v>
      </c>
      <c r="BL310" s="16" t="s">
        <v>540</v>
      </c>
      <c r="BM310" s="178" t="s">
        <v>758</v>
      </c>
    </row>
    <row r="311" spans="1:65" s="2" customFormat="1">
      <c r="A311" s="33"/>
      <c r="B311" s="34"/>
      <c r="C311" s="35"/>
      <c r="D311" s="180" t="s">
        <v>125</v>
      </c>
      <c r="E311" s="35"/>
      <c r="F311" s="181" t="s">
        <v>752</v>
      </c>
      <c r="G311" s="35"/>
      <c r="H311" s="35"/>
      <c r="I311" s="182"/>
      <c r="J311" s="35"/>
      <c r="K311" s="35"/>
      <c r="L311" s="38"/>
      <c r="M311" s="183"/>
      <c r="N311" s="184"/>
      <c r="O311" s="63"/>
      <c r="P311" s="63"/>
      <c r="Q311" s="63"/>
      <c r="R311" s="63"/>
      <c r="S311" s="63"/>
      <c r="T311" s="64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125</v>
      </c>
      <c r="AU311" s="16" t="s">
        <v>78</v>
      </c>
    </row>
    <row r="312" spans="1:65" s="2" customFormat="1" ht="24.2" customHeight="1">
      <c r="A312" s="33"/>
      <c r="B312" s="34"/>
      <c r="C312" s="167" t="s">
        <v>759</v>
      </c>
      <c r="D312" s="167" t="s">
        <v>118</v>
      </c>
      <c r="E312" s="168" t="s">
        <v>760</v>
      </c>
      <c r="F312" s="169" t="s">
        <v>761</v>
      </c>
      <c r="G312" s="170" t="s">
        <v>199</v>
      </c>
      <c r="H312" s="171">
        <v>35</v>
      </c>
      <c r="I312" s="172"/>
      <c r="J312" s="173">
        <f>ROUND(I312*H312,2)</f>
        <v>0</v>
      </c>
      <c r="K312" s="169" t="s">
        <v>212</v>
      </c>
      <c r="L312" s="38"/>
      <c r="M312" s="174" t="s">
        <v>19</v>
      </c>
      <c r="N312" s="175" t="s">
        <v>42</v>
      </c>
      <c r="O312" s="63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540</v>
      </c>
      <c r="AT312" s="178" t="s">
        <v>118</v>
      </c>
      <c r="AU312" s="178" t="s">
        <v>78</v>
      </c>
      <c r="AY312" s="16" t="s">
        <v>114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6" t="s">
        <v>76</v>
      </c>
      <c r="BK312" s="179">
        <f>ROUND(I312*H312,2)</f>
        <v>0</v>
      </c>
      <c r="BL312" s="16" t="s">
        <v>540</v>
      </c>
      <c r="BM312" s="178" t="s">
        <v>762</v>
      </c>
    </row>
    <row r="313" spans="1:65" s="2" customFormat="1">
      <c r="A313" s="33"/>
      <c r="B313" s="34"/>
      <c r="C313" s="35"/>
      <c r="D313" s="180" t="s">
        <v>125</v>
      </c>
      <c r="E313" s="35"/>
      <c r="F313" s="181" t="s">
        <v>763</v>
      </c>
      <c r="G313" s="35"/>
      <c r="H313" s="35"/>
      <c r="I313" s="182"/>
      <c r="J313" s="35"/>
      <c r="K313" s="35"/>
      <c r="L313" s="38"/>
      <c r="M313" s="183"/>
      <c r="N313" s="184"/>
      <c r="O313" s="63"/>
      <c r="P313" s="63"/>
      <c r="Q313" s="63"/>
      <c r="R313" s="63"/>
      <c r="S313" s="63"/>
      <c r="T313" s="64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125</v>
      </c>
      <c r="AU313" s="16" t="s">
        <v>78</v>
      </c>
    </row>
    <row r="314" spans="1:65" s="2" customFormat="1" ht="16.5" customHeight="1">
      <c r="A314" s="33"/>
      <c r="B314" s="34"/>
      <c r="C314" s="185" t="s">
        <v>764</v>
      </c>
      <c r="D314" s="185" t="s">
        <v>203</v>
      </c>
      <c r="E314" s="186" t="s">
        <v>765</v>
      </c>
      <c r="F314" s="187" t="s">
        <v>766</v>
      </c>
      <c r="G314" s="188" t="s">
        <v>767</v>
      </c>
      <c r="H314" s="189">
        <v>35</v>
      </c>
      <c r="I314" s="190"/>
      <c r="J314" s="191">
        <f>ROUND(I314*H314,2)</f>
        <v>0</v>
      </c>
      <c r="K314" s="187" t="s">
        <v>19</v>
      </c>
      <c r="L314" s="192"/>
      <c r="M314" s="193" t="s">
        <v>19</v>
      </c>
      <c r="N314" s="194" t="s">
        <v>42</v>
      </c>
      <c r="O314" s="63"/>
      <c r="P314" s="176">
        <f>O314*H314</f>
        <v>0</v>
      </c>
      <c r="Q314" s="176">
        <v>0</v>
      </c>
      <c r="R314" s="176">
        <f>Q314*H314</f>
        <v>0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202</v>
      </c>
      <c r="AT314" s="178" t="s">
        <v>203</v>
      </c>
      <c r="AU314" s="178" t="s">
        <v>78</v>
      </c>
      <c r="AY314" s="16" t="s">
        <v>114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6" t="s">
        <v>76</v>
      </c>
      <c r="BK314" s="179">
        <f>ROUND(I314*H314,2)</f>
        <v>0</v>
      </c>
      <c r="BL314" s="16" t="s">
        <v>202</v>
      </c>
      <c r="BM314" s="178" t="s">
        <v>768</v>
      </c>
    </row>
    <row r="315" spans="1:65" s="2" customFormat="1" ht="24.2" customHeight="1">
      <c r="A315" s="33"/>
      <c r="B315" s="34"/>
      <c r="C315" s="167" t="s">
        <v>769</v>
      </c>
      <c r="D315" s="167" t="s">
        <v>118</v>
      </c>
      <c r="E315" s="168" t="s">
        <v>770</v>
      </c>
      <c r="F315" s="169" t="s">
        <v>771</v>
      </c>
      <c r="G315" s="170" t="s">
        <v>206</v>
      </c>
      <c r="H315" s="171">
        <v>1</v>
      </c>
      <c r="I315" s="172"/>
      <c r="J315" s="173">
        <f>ROUND(I315*H315,2)</f>
        <v>0</v>
      </c>
      <c r="K315" s="169" t="s">
        <v>212</v>
      </c>
      <c r="L315" s="38"/>
      <c r="M315" s="174" t="s">
        <v>19</v>
      </c>
      <c r="N315" s="175" t="s">
        <v>42</v>
      </c>
      <c r="O315" s="63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540</v>
      </c>
      <c r="AT315" s="178" t="s">
        <v>118</v>
      </c>
      <c r="AU315" s="178" t="s">
        <v>78</v>
      </c>
      <c r="AY315" s="16" t="s">
        <v>114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6" t="s">
        <v>76</v>
      </c>
      <c r="BK315" s="179">
        <f>ROUND(I315*H315,2)</f>
        <v>0</v>
      </c>
      <c r="BL315" s="16" t="s">
        <v>540</v>
      </c>
      <c r="BM315" s="178" t="s">
        <v>772</v>
      </c>
    </row>
    <row r="316" spans="1:65" s="2" customFormat="1">
      <c r="A316" s="33"/>
      <c r="B316" s="34"/>
      <c r="C316" s="35"/>
      <c r="D316" s="180" t="s">
        <v>125</v>
      </c>
      <c r="E316" s="35"/>
      <c r="F316" s="181" t="s">
        <v>773</v>
      </c>
      <c r="G316" s="35"/>
      <c r="H316" s="35"/>
      <c r="I316" s="182"/>
      <c r="J316" s="35"/>
      <c r="K316" s="35"/>
      <c r="L316" s="38"/>
      <c r="M316" s="183"/>
      <c r="N316" s="184"/>
      <c r="O316" s="63"/>
      <c r="P316" s="63"/>
      <c r="Q316" s="63"/>
      <c r="R316" s="63"/>
      <c r="S316" s="63"/>
      <c r="T316" s="64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125</v>
      </c>
      <c r="AU316" s="16" t="s">
        <v>78</v>
      </c>
    </row>
    <row r="317" spans="1:65" s="12" customFormat="1" ht="22.9" customHeight="1">
      <c r="B317" s="151"/>
      <c r="C317" s="152"/>
      <c r="D317" s="153" t="s">
        <v>70</v>
      </c>
      <c r="E317" s="165" t="s">
        <v>774</v>
      </c>
      <c r="F317" s="165" t="s">
        <v>775</v>
      </c>
      <c r="G317" s="152"/>
      <c r="H317" s="152"/>
      <c r="I317" s="155"/>
      <c r="J317" s="166">
        <f>BK317</f>
        <v>0</v>
      </c>
      <c r="K317" s="152"/>
      <c r="L317" s="157"/>
      <c r="M317" s="158"/>
      <c r="N317" s="159"/>
      <c r="O317" s="159"/>
      <c r="P317" s="160">
        <f>SUM(P318:P320)</f>
        <v>0</v>
      </c>
      <c r="Q317" s="159"/>
      <c r="R317" s="160">
        <f>SUM(R318:R320)</f>
        <v>8.3999999999999995E-3</v>
      </c>
      <c r="S317" s="159"/>
      <c r="T317" s="161">
        <f>SUM(T318:T320)</f>
        <v>0</v>
      </c>
      <c r="AR317" s="162" t="s">
        <v>690</v>
      </c>
      <c r="AT317" s="163" t="s">
        <v>70</v>
      </c>
      <c r="AU317" s="163" t="s">
        <v>76</v>
      </c>
      <c r="AY317" s="162" t="s">
        <v>114</v>
      </c>
      <c r="BK317" s="164">
        <f>SUM(BK318:BK320)</f>
        <v>0</v>
      </c>
    </row>
    <row r="318" spans="1:65" s="2" customFormat="1" ht="16.5" customHeight="1">
      <c r="A318" s="33"/>
      <c r="B318" s="34"/>
      <c r="C318" s="167" t="s">
        <v>776</v>
      </c>
      <c r="D318" s="167" t="s">
        <v>118</v>
      </c>
      <c r="E318" s="168" t="s">
        <v>777</v>
      </c>
      <c r="F318" s="169" t="s">
        <v>778</v>
      </c>
      <c r="G318" s="170" t="s">
        <v>206</v>
      </c>
      <c r="H318" s="171">
        <v>60</v>
      </c>
      <c r="I318" s="172"/>
      <c r="J318" s="173">
        <f>ROUND(I318*H318,2)</f>
        <v>0</v>
      </c>
      <c r="K318" s="169" t="s">
        <v>212</v>
      </c>
      <c r="L318" s="38"/>
      <c r="M318" s="174" t="s">
        <v>19</v>
      </c>
      <c r="N318" s="175" t="s">
        <v>42</v>
      </c>
      <c r="O318" s="63"/>
      <c r="P318" s="176">
        <f>O318*H318</f>
        <v>0</v>
      </c>
      <c r="Q318" s="176">
        <v>0</v>
      </c>
      <c r="R318" s="176">
        <f>Q318*H318</f>
        <v>0</v>
      </c>
      <c r="S318" s="176">
        <v>0</v>
      </c>
      <c r="T318" s="177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8" t="s">
        <v>540</v>
      </c>
      <c r="AT318" s="178" t="s">
        <v>118</v>
      </c>
      <c r="AU318" s="178" t="s">
        <v>78</v>
      </c>
      <c r="AY318" s="16" t="s">
        <v>114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6" t="s">
        <v>76</v>
      </c>
      <c r="BK318" s="179">
        <f>ROUND(I318*H318,2)</f>
        <v>0</v>
      </c>
      <c r="BL318" s="16" t="s">
        <v>540</v>
      </c>
      <c r="BM318" s="178" t="s">
        <v>779</v>
      </c>
    </row>
    <row r="319" spans="1:65" s="2" customFormat="1">
      <c r="A319" s="33"/>
      <c r="B319" s="34"/>
      <c r="C319" s="35"/>
      <c r="D319" s="180" t="s">
        <v>125</v>
      </c>
      <c r="E319" s="35"/>
      <c r="F319" s="181" t="s">
        <v>780</v>
      </c>
      <c r="G319" s="35"/>
      <c r="H319" s="35"/>
      <c r="I319" s="182"/>
      <c r="J319" s="35"/>
      <c r="K319" s="35"/>
      <c r="L319" s="38"/>
      <c r="M319" s="183"/>
      <c r="N319" s="184"/>
      <c r="O319" s="63"/>
      <c r="P319" s="63"/>
      <c r="Q319" s="63"/>
      <c r="R319" s="63"/>
      <c r="S319" s="63"/>
      <c r="T319" s="64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125</v>
      </c>
      <c r="AU319" s="16" t="s">
        <v>78</v>
      </c>
    </row>
    <row r="320" spans="1:65" s="2" customFormat="1" ht="16.5" customHeight="1">
      <c r="A320" s="33"/>
      <c r="B320" s="34"/>
      <c r="C320" s="185" t="s">
        <v>781</v>
      </c>
      <c r="D320" s="185" t="s">
        <v>203</v>
      </c>
      <c r="E320" s="186" t="s">
        <v>782</v>
      </c>
      <c r="F320" s="187" t="s">
        <v>783</v>
      </c>
      <c r="G320" s="188" t="s">
        <v>206</v>
      </c>
      <c r="H320" s="189">
        <v>60</v>
      </c>
      <c r="I320" s="190"/>
      <c r="J320" s="191">
        <f>ROUND(I320*H320,2)</f>
        <v>0</v>
      </c>
      <c r="K320" s="187" t="s">
        <v>19</v>
      </c>
      <c r="L320" s="192"/>
      <c r="M320" s="193" t="s">
        <v>19</v>
      </c>
      <c r="N320" s="194" t="s">
        <v>42</v>
      </c>
      <c r="O320" s="63"/>
      <c r="P320" s="176">
        <f>O320*H320</f>
        <v>0</v>
      </c>
      <c r="Q320" s="176">
        <v>1.3999999999999999E-4</v>
      </c>
      <c r="R320" s="176">
        <f>Q320*H320</f>
        <v>8.3999999999999995E-3</v>
      </c>
      <c r="S320" s="176">
        <v>0</v>
      </c>
      <c r="T320" s="17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8" t="s">
        <v>784</v>
      </c>
      <c r="AT320" s="178" t="s">
        <v>203</v>
      </c>
      <c r="AU320" s="178" t="s">
        <v>78</v>
      </c>
      <c r="AY320" s="16" t="s">
        <v>114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16" t="s">
        <v>76</v>
      </c>
      <c r="BK320" s="179">
        <f>ROUND(I320*H320,2)</f>
        <v>0</v>
      </c>
      <c r="BL320" s="16" t="s">
        <v>540</v>
      </c>
      <c r="BM320" s="178" t="s">
        <v>785</v>
      </c>
    </row>
    <row r="321" spans="1:65" s="12" customFormat="1" ht="22.9" customHeight="1">
      <c r="B321" s="151"/>
      <c r="C321" s="152"/>
      <c r="D321" s="153" t="s">
        <v>70</v>
      </c>
      <c r="E321" s="165" t="s">
        <v>786</v>
      </c>
      <c r="F321" s="165" t="s">
        <v>787</v>
      </c>
      <c r="G321" s="152"/>
      <c r="H321" s="152"/>
      <c r="I321" s="155"/>
      <c r="J321" s="166">
        <f>BK321</f>
        <v>0</v>
      </c>
      <c r="K321" s="152"/>
      <c r="L321" s="157"/>
      <c r="M321" s="158"/>
      <c r="N321" s="159"/>
      <c r="O321" s="159"/>
      <c r="P321" s="160">
        <f>SUM(P322:P329)</f>
        <v>0</v>
      </c>
      <c r="Q321" s="159"/>
      <c r="R321" s="160">
        <f>SUM(R322:R329)</f>
        <v>0</v>
      </c>
      <c r="S321" s="159"/>
      <c r="T321" s="161">
        <f>SUM(T322:T329)</f>
        <v>0.498</v>
      </c>
      <c r="AR321" s="162" t="s">
        <v>690</v>
      </c>
      <c r="AT321" s="163" t="s">
        <v>70</v>
      </c>
      <c r="AU321" s="163" t="s">
        <v>76</v>
      </c>
      <c r="AY321" s="162" t="s">
        <v>114</v>
      </c>
      <c r="BK321" s="164">
        <f>SUM(BK322:BK329)</f>
        <v>0</v>
      </c>
    </row>
    <row r="322" spans="1:65" s="2" customFormat="1" ht="37.9" customHeight="1">
      <c r="A322" s="33"/>
      <c r="B322" s="34"/>
      <c r="C322" s="167" t="s">
        <v>788</v>
      </c>
      <c r="D322" s="167" t="s">
        <v>118</v>
      </c>
      <c r="E322" s="168" t="s">
        <v>789</v>
      </c>
      <c r="F322" s="169" t="s">
        <v>790</v>
      </c>
      <c r="G322" s="170" t="s">
        <v>199</v>
      </c>
      <c r="H322" s="171">
        <v>25</v>
      </c>
      <c r="I322" s="172"/>
      <c r="J322" s="173">
        <f>ROUND(I322*H322,2)</f>
        <v>0</v>
      </c>
      <c r="K322" s="169" t="s">
        <v>212</v>
      </c>
      <c r="L322" s="38"/>
      <c r="M322" s="174" t="s">
        <v>19</v>
      </c>
      <c r="N322" s="175" t="s">
        <v>42</v>
      </c>
      <c r="O322" s="63"/>
      <c r="P322" s="176">
        <f>O322*H322</f>
        <v>0</v>
      </c>
      <c r="Q322" s="176">
        <v>0</v>
      </c>
      <c r="R322" s="176">
        <f>Q322*H322</f>
        <v>0</v>
      </c>
      <c r="S322" s="176">
        <v>0</v>
      </c>
      <c r="T322" s="17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8" t="s">
        <v>540</v>
      </c>
      <c r="AT322" s="178" t="s">
        <v>118</v>
      </c>
      <c r="AU322" s="178" t="s">
        <v>78</v>
      </c>
      <c r="AY322" s="16" t="s">
        <v>114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6" t="s">
        <v>76</v>
      </c>
      <c r="BK322" s="179">
        <f>ROUND(I322*H322,2)</f>
        <v>0</v>
      </c>
      <c r="BL322" s="16" t="s">
        <v>540</v>
      </c>
      <c r="BM322" s="178" t="s">
        <v>791</v>
      </c>
    </row>
    <row r="323" spans="1:65" s="2" customFormat="1">
      <c r="A323" s="33"/>
      <c r="B323" s="34"/>
      <c r="C323" s="35"/>
      <c r="D323" s="180" t="s">
        <v>125</v>
      </c>
      <c r="E323" s="35"/>
      <c r="F323" s="181" t="s">
        <v>792</v>
      </c>
      <c r="G323" s="35"/>
      <c r="H323" s="35"/>
      <c r="I323" s="182"/>
      <c r="J323" s="35"/>
      <c r="K323" s="35"/>
      <c r="L323" s="38"/>
      <c r="M323" s="183"/>
      <c r="N323" s="184"/>
      <c r="O323" s="63"/>
      <c r="P323" s="63"/>
      <c r="Q323" s="63"/>
      <c r="R323" s="63"/>
      <c r="S323" s="63"/>
      <c r="T323" s="64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125</v>
      </c>
      <c r="AU323" s="16" t="s">
        <v>78</v>
      </c>
    </row>
    <row r="324" spans="1:65" s="2" customFormat="1" ht="33" customHeight="1">
      <c r="A324" s="33"/>
      <c r="B324" s="34"/>
      <c r="C324" s="167" t="s">
        <v>793</v>
      </c>
      <c r="D324" s="167" t="s">
        <v>118</v>
      </c>
      <c r="E324" s="168" t="s">
        <v>794</v>
      </c>
      <c r="F324" s="169" t="s">
        <v>795</v>
      </c>
      <c r="G324" s="170" t="s">
        <v>199</v>
      </c>
      <c r="H324" s="171">
        <v>25</v>
      </c>
      <c r="I324" s="172"/>
      <c r="J324" s="173">
        <f>ROUND(I324*H324,2)</f>
        <v>0</v>
      </c>
      <c r="K324" s="169" t="s">
        <v>212</v>
      </c>
      <c r="L324" s="38"/>
      <c r="M324" s="174" t="s">
        <v>19</v>
      </c>
      <c r="N324" s="175" t="s">
        <v>42</v>
      </c>
      <c r="O324" s="63"/>
      <c r="P324" s="176">
        <f>O324*H324</f>
        <v>0</v>
      </c>
      <c r="Q324" s="176">
        <v>0</v>
      </c>
      <c r="R324" s="176">
        <f>Q324*H324</f>
        <v>0</v>
      </c>
      <c r="S324" s="176">
        <v>0</v>
      </c>
      <c r="T324" s="17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8" t="s">
        <v>540</v>
      </c>
      <c r="AT324" s="178" t="s">
        <v>118</v>
      </c>
      <c r="AU324" s="178" t="s">
        <v>78</v>
      </c>
      <c r="AY324" s="16" t="s">
        <v>114</v>
      </c>
      <c r="BE324" s="179">
        <f>IF(N324="základní",J324,0)</f>
        <v>0</v>
      </c>
      <c r="BF324" s="179">
        <f>IF(N324="snížená",J324,0)</f>
        <v>0</v>
      </c>
      <c r="BG324" s="179">
        <f>IF(N324="zákl. přenesená",J324,0)</f>
        <v>0</v>
      </c>
      <c r="BH324" s="179">
        <f>IF(N324="sníž. přenesená",J324,0)</f>
        <v>0</v>
      </c>
      <c r="BI324" s="179">
        <f>IF(N324="nulová",J324,0)</f>
        <v>0</v>
      </c>
      <c r="BJ324" s="16" t="s">
        <v>76</v>
      </c>
      <c r="BK324" s="179">
        <f>ROUND(I324*H324,2)</f>
        <v>0</v>
      </c>
      <c r="BL324" s="16" t="s">
        <v>540</v>
      </c>
      <c r="BM324" s="178" t="s">
        <v>796</v>
      </c>
    </row>
    <row r="325" spans="1:65" s="2" customFormat="1">
      <c r="A325" s="33"/>
      <c r="B325" s="34"/>
      <c r="C325" s="35"/>
      <c r="D325" s="180" t="s">
        <v>125</v>
      </c>
      <c r="E325" s="35"/>
      <c r="F325" s="181" t="s">
        <v>797</v>
      </c>
      <c r="G325" s="35"/>
      <c r="H325" s="35"/>
      <c r="I325" s="182"/>
      <c r="J325" s="35"/>
      <c r="K325" s="35"/>
      <c r="L325" s="38"/>
      <c r="M325" s="183"/>
      <c r="N325" s="184"/>
      <c r="O325" s="63"/>
      <c r="P325" s="63"/>
      <c r="Q325" s="63"/>
      <c r="R325" s="63"/>
      <c r="S325" s="63"/>
      <c r="T325" s="64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6" t="s">
        <v>125</v>
      </c>
      <c r="AU325" s="16" t="s">
        <v>78</v>
      </c>
    </row>
    <row r="326" spans="1:65" s="2" customFormat="1" ht="21.75" customHeight="1">
      <c r="A326" s="33"/>
      <c r="B326" s="34"/>
      <c r="C326" s="167" t="s">
        <v>798</v>
      </c>
      <c r="D326" s="167" t="s">
        <v>118</v>
      </c>
      <c r="E326" s="168" t="s">
        <v>799</v>
      </c>
      <c r="F326" s="169" t="s">
        <v>800</v>
      </c>
      <c r="G326" s="170" t="s">
        <v>206</v>
      </c>
      <c r="H326" s="171">
        <v>2</v>
      </c>
      <c r="I326" s="172"/>
      <c r="J326" s="173">
        <f>ROUND(I326*H326,2)</f>
        <v>0</v>
      </c>
      <c r="K326" s="169" t="s">
        <v>212</v>
      </c>
      <c r="L326" s="38"/>
      <c r="M326" s="174" t="s">
        <v>19</v>
      </c>
      <c r="N326" s="175" t="s">
        <v>42</v>
      </c>
      <c r="O326" s="63"/>
      <c r="P326" s="176">
        <f>O326*H326</f>
        <v>0</v>
      </c>
      <c r="Q326" s="176">
        <v>0</v>
      </c>
      <c r="R326" s="176">
        <f>Q326*H326</f>
        <v>0</v>
      </c>
      <c r="S326" s="176">
        <v>9.9000000000000005E-2</v>
      </c>
      <c r="T326" s="177">
        <f>S326*H326</f>
        <v>0.19800000000000001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8" t="s">
        <v>540</v>
      </c>
      <c r="AT326" s="178" t="s">
        <v>118</v>
      </c>
      <c r="AU326" s="178" t="s">
        <v>78</v>
      </c>
      <c r="AY326" s="16" t="s">
        <v>114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6" t="s">
        <v>76</v>
      </c>
      <c r="BK326" s="179">
        <f>ROUND(I326*H326,2)</f>
        <v>0</v>
      </c>
      <c r="BL326" s="16" t="s">
        <v>540</v>
      </c>
      <c r="BM326" s="178" t="s">
        <v>801</v>
      </c>
    </row>
    <row r="327" spans="1:65" s="2" customFormat="1">
      <c r="A327" s="33"/>
      <c r="B327" s="34"/>
      <c r="C327" s="35"/>
      <c r="D327" s="180" t="s">
        <v>125</v>
      </c>
      <c r="E327" s="35"/>
      <c r="F327" s="181" t="s">
        <v>802</v>
      </c>
      <c r="G327" s="35"/>
      <c r="H327" s="35"/>
      <c r="I327" s="182"/>
      <c r="J327" s="35"/>
      <c r="K327" s="35"/>
      <c r="L327" s="38"/>
      <c r="M327" s="183"/>
      <c r="N327" s="184"/>
      <c r="O327" s="63"/>
      <c r="P327" s="63"/>
      <c r="Q327" s="63"/>
      <c r="R327" s="63"/>
      <c r="S327" s="63"/>
      <c r="T327" s="64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125</v>
      </c>
      <c r="AU327" s="16" t="s">
        <v>78</v>
      </c>
    </row>
    <row r="328" spans="1:65" s="2" customFormat="1" ht="21.75" customHeight="1">
      <c r="A328" s="33"/>
      <c r="B328" s="34"/>
      <c r="C328" s="167" t="s">
        <v>803</v>
      </c>
      <c r="D328" s="167" t="s">
        <v>118</v>
      </c>
      <c r="E328" s="168" t="s">
        <v>804</v>
      </c>
      <c r="F328" s="169" t="s">
        <v>805</v>
      </c>
      <c r="G328" s="170" t="s">
        <v>206</v>
      </c>
      <c r="H328" s="171">
        <v>2</v>
      </c>
      <c r="I328" s="172"/>
      <c r="J328" s="173">
        <f>ROUND(I328*H328,2)</f>
        <v>0</v>
      </c>
      <c r="K328" s="169" t="s">
        <v>212</v>
      </c>
      <c r="L328" s="38"/>
      <c r="M328" s="174" t="s">
        <v>19</v>
      </c>
      <c r="N328" s="175" t="s">
        <v>42</v>
      </c>
      <c r="O328" s="63"/>
      <c r="P328" s="176">
        <f>O328*H328</f>
        <v>0</v>
      </c>
      <c r="Q328" s="176">
        <v>0</v>
      </c>
      <c r="R328" s="176">
        <f>Q328*H328</f>
        <v>0</v>
      </c>
      <c r="S328" s="176">
        <v>0.15</v>
      </c>
      <c r="T328" s="177">
        <f>S328*H328</f>
        <v>0.3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8" t="s">
        <v>540</v>
      </c>
      <c r="AT328" s="178" t="s">
        <v>118</v>
      </c>
      <c r="AU328" s="178" t="s">
        <v>78</v>
      </c>
      <c r="AY328" s="16" t="s">
        <v>114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6" t="s">
        <v>76</v>
      </c>
      <c r="BK328" s="179">
        <f>ROUND(I328*H328,2)</f>
        <v>0</v>
      </c>
      <c r="BL328" s="16" t="s">
        <v>540</v>
      </c>
      <c r="BM328" s="178" t="s">
        <v>806</v>
      </c>
    </row>
    <row r="329" spans="1:65" s="2" customFormat="1">
      <c r="A329" s="33"/>
      <c r="B329" s="34"/>
      <c r="C329" s="35"/>
      <c r="D329" s="180" t="s">
        <v>125</v>
      </c>
      <c r="E329" s="35"/>
      <c r="F329" s="181" t="s">
        <v>807</v>
      </c>
      <c r="G329" s="35"/>
      <c r="H329" s="35"/>
      <c r="I329" s="182"/>
      <c r="J329" s="35"/>
      <c r="K329" s="35"/>
      <c r="L329" s="38"/>
      <c r="M329" s="183"/>
      <c r="N329" s="184"/>
      <c r="O329" s="63"/>
      <c r="P329" s="63"/>
      <c r="Q329" s="63"/>
      <c r="R329" s="63"/>
      <c r="S329" s="63"/>
      <c r="T329" s="64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125</v>
      </c>
      <c r="AU329" s="16" t="s">
        <v>78</v>
      </c>
    </row>
    <row r="330" spans="1:65" s="12" customFormat="1" ht="25.9" customHeight="1">
      <c r="B330" s="151"/>
      <c r="C330" s="152"/>
      <c r="D330" s="153" t="s">
        <v>70</v>
      </c>
      <c r="E330" s="154" t="s">
        <v>808</v>
      </c>
      <c r="F330" s="154" t="s">
        <v>809</v>
      </c>
      <c r="G330" s="152"/>
      <c r="H330" s="152"/>
      <c r="I330" s="155"/>
      <c r="J330" s="156">
        <f>BK330</f>
        <v>0</v>
      </c>
      <c r="K330" s="152"/>
      <c r="L330" s="157"/>
      <c r="M330" s="158"/>
      <c r="N330" s="159"/>
      <c r="O330" s="159"/>
      <c r="P330" s="160">
        <f>SUM(P331:P333)</f>
        <v>0</v>
      </c>
      <c r="Q330" s="159"/>
      <c r="R330" s="160">
        <f>SUM(R331:R333)</f>
        <v>0</v>
      </c>
      <c r="S330" s="159"/>
      <c r="T330" s="161">
        <f>SUM(T331:T333)</f>
        <v>0</v>
      </c>
      <c r="AR330" s="162" t="s">
        <v>123</v>
      </c>
      <c r="AT330" s="163" t="s">
        <v>70</v>
      </c>
      <c r="AU330" s="163" t="s">
        <v>71</v>
      </c>
      <c r="AY330" s="162" t="s">
        <v>114</v>
      </c>
      <c r="BK330" s="164">
        <f>SUM(BK331:BK333)</f>
        <v>0</v>
      </c>
    </row>
    <row r="331" spans="1:65" s="2" customFormat="1" ht="16.5" customHeight="1">
      <c r="A331" s="33"/>
      <c r="B331" s="34"/>
      <c r="C331" s="167" t="s">
        <v>810</v>
      </c>
      <c r="D331" s="167" t="s">
        <v>118</v>
      </c>
      <c r="E331" s="168" t="s">
        <v>811</v>
      </c>
      <c r="F331" s="169" t="s">
        <v>812</v>
      </c>
      <c r="G331" s="170" t="s">
        <v>813</v>
      </c>
      <c r="H331" s="171">
        <v>48</v>
      </c>
      <c r="I331" s="172"/>
      <c r="J331" s="173">
        <f>ROUND(I331*H331,2)</f>
        <v>0</v>
      </c>
      <c r="K331" s="169" t="s">
        <v>814</v>
      </c>
      <c r="L331" s="38"/>
      <c r="M331" s="174" t="s">
        <v>19</v>
      </c>
      <c r="N331" s="175" t="s">
        <v>42</v>
      </c>
      <c r="O331" s="63"/>
      <c r="P331" s="176">
        <f>O331*H331</f>
        <v>0</v>
      </c>
      <c r="Q331" s="176">
        <v>0</v>
      </c>
      <c r="R331" s="176">
        <f>Q331*H331</f>
        <v>0</v>
      </c>
      <c r="S331" s="176">
        <v>0</v>
      </c>
      <c r="T331" s="177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8" t="s">
        <v>815</v>
      </c>
      <c r="AT331" s="178" t="s">
        <v>118</v>
      </c>
      <c r="AU331" s="178" t="s">
        <v>76</v>
      </c>
      <c r="AY331" s="16" t="s">
        <v>114</v>
      </c>
      <c r="BE331" s="179">
        <f>IF(N331="základní",J331,0)</f>
        <v>0</v>
      </c>
      <c r="BF331" s="179">
        <f>IF(N331="snížená",J331,0)</f>
        <v>0</v>
      </c>
      <c r="BG331" s="179">
        <f>IF(N331="zákl. přenesená",J331,0)</f>
        <v>0</v>
      </c>
      <c r="BH331" s="179">
        <f>IF(N331="sníž. přenesená",J331,0)</f>
        <v>0</v>
      </c>
      <c r="BI331" s="179">
        <f>IF(N331="nulová",J331,0)</f>
        <v>0</v>
      </c>
      <c r="BJ331" s="16" t="s">
        <v>76</v>
      </c>
      <c r="BK331" s="179">
        <f>ROUND(I331*H331,2)</f>
        <v>0</v>
      </c>
      <c r="BL331" s="16" t="s">
        <v>815</v>
      </c>
      <c r="BM331" s="178" t="s">
        <v>816</v>
      </c>
    </row>
    <row r="332" spans="1:65" s="2" customFormat="1" ht="16.5" customHeight="1">
      <c r="A332" s="33"/>
      <c r="B332" s="34"/>
      <c r="C332" s="167" t="s">
        <v>817</v>
      </c>
      <c r="D332" s="167" t="s">
        <v>118</v>
      </c>
      <c r="E332" s="168" t="s">
        <v>818</v>
      </c>
      <c r="F332" s="169" t="s">
        <v>819</v>
      </c>
      <c r="G332" s="170" t="s">
        <v>813</v>
      </c>
      <c r="H332" s="171">
        <v>16</v>
      </c>
      <c r="I332" s="172"/>
      <c r="J332" s="173">
        <f>ROUND(I332*H332,2)</f>
        <v>0</v>
      </c>
      <c r="K332" s="169" t="s">
        <v>19</v>
      </c>
      <c r="L332" s="38"/>
      <c r="M332" s="174" t="s">
        <v>19</v>
      </c>
      <c r="N332" s="175" t="s">
        <v>42</v>
      </c>
      <c r="O332" s="63"/>
      <c r="P332" s="176">
        <f>O332*H332</f>
        <v>0</v>
      </c>
      <c r="Q332" s="176">
        <v>0</v>
      </c>
      <c r="R332" s="176">
        <f>Q332*H332</f>
        <v>0</v>
      </c>
      <c r="S332" s="176">
        <v>0</v>
      </c>
      <c r="T332" s="177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8" t="s">
        <v>123</v>
      </c>
      <c r="AT332" s="178" t="s">
        <v>118</v>
      </c>
      <c r="AU332" s="178" t="s">
        <v>76</v>
      </c>
      <c r="AY332" s="16" t="s">
        <v>114</v>
      </c>
      <c r="BE332" s="179">
        <f>IF(N332="základní",J332,0)</f>
        <v>0</v>
      </c>
      <c r="BF332" s="179">
        <f>IF(N332="snížená",J332,0)</f>
        <v>0</v>
      </c>
      <c r="BG332" s="179">
        <f>IF(N332="zákl. přenesená",J332,0)</f>
        <v>0</v>
      </c>
      <c r="BH332" s="179">
        <f>IF(N332="sníž. přenesená",J332,0)</f>
        <v>0</v>
      </c>
      <c r="BI332" s="179">
        <f>IF(N332="nulová",J332,0)</f>
        <v>0</v>
      </c>
      <c r="BJ332" s="16" t="s">
        <v>76</v>
      </c>
      <c r="BK332" s="179">
        <f>ROUND(I332*H332,2)</f>
        <v>0</v>
      </c>
      <c r="BL332" s="16" t="s">
        <v>123</v>
      </c>
      <c r="BM332" s="178" t="s">
        <v>820</v>
      </c>
    </row>
    <row r="333" spans="1:65" s="2" customFormat="1" ht="16.5" customHeight="1">
      <c r="A333" s="33"/>
      <c r="B333" s="34"/>
      <c r="C333" s="167" t="s">
        <v>821</v>
      </c>
      <c r="D333" s="167" t="s">
        <v>118</v>
      </c>
      <c r="E333" s="168" t="s">
        <v>822</v>
      </c>
      <c r="F333" s="169" t="s">
        <v>823</v>
      </c>
      <c r="G333" s="170" t="s">
        <v>813</v>
      </c>
      <c r="H333" s="171">
        <v>21</v>
      </c>
      <c r="I333" s="172"/>
      <c r="J333" s="173">
        <f>ROUND(I333*H333,2)</f>
        <v>0</v>
      </c>
      <c r="K333" s="169" t="s">
        <v>814</v>
      </c>
      <c r="L333" s="38"/>
      <c r="M333" s="174" t="s">
        <v>19</v>
      </c>
      <c r="N333" s="175" t="s">
        <v>42</v>
      </c>
      <c r="O333" s="63"/>
      <c r="P333" s="176">
        <f>O333*H333</f>
        <v>0</v>
      </c>
      <c r="Q333" s="176">
        <v>0</v>
      </c>
      <c r="R333" s="176">
        <f>Q333*H333</f>
        <v>0</v>
      </c>
      <c r="S333" s="176">
        <v>0</v>
      </c>
      <c r="T333" s="177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8" t="s">
        <v>815</v>
      </c>
      <c r="AT333" s="178" t="s">
        <v>118</v>
      </c>
      <c r="AU333" s="178" t="s">
        <v>76</v>
      </c>
      <c r="AY333" s="16" t="s">
        <v>114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6" t="s">
        <v>76</v>
      </c>
      <c r="BK333" s="179">
        <f>ROUND(I333*H333,2)</f>
        <v>0</v>
      </c>
      <c r="BL333" s="16" t="s">
        <v>815</v>
      </c>
      <c r="BM333" s="178" t="s">
        <v>824</v>
      </c>
    </row>
    <row r="334" spans="1:65" s="12" customFormat="1" ht="25.9" customHeight="1">
      <c r="B334" s="151"/>
      <c r="C334" s="152"/>
      <c r="D334" s="153" t="s">
        <v>70</v>
      </c>
      <c r="E334" s="154" t="s">
        <v>825</v>
      </c>
      <c r="F334" s="154" t="s">
        <v>826</v>
      </c>
      <c r="G334" s="152"/>
      <c r="H334" s="152"/>
      <c r="I334" s="155"/>
      <c r="J334" s="156">
        <f>BK334</f>
        <v>0</v>
      </c>
      <c r="K334" s="152"/>
      <c r="L334" s="157"/>
      <c r="M334" s="158"/>
      <c r="N334" s="159"/>
      <c r="O334" s="159"/>
      <c r="P334" s="160">
        <f>P335+P337+P339+P341</f>
        <v>0</v>
      </c>
      <c r="Q334" s="159"/>
      <c r="R334" s="160">
        <f>R335+R337+R339+R341</f>
        <v>0</v>
      </c>
      <c r="S334" s="159"/>
      <c r="T334" s="161">
        <f>T335+T337+T339+T341</f>
        <v>0</v>
      </c>
      <c r="AR334" s="162" t="s">
        <v>667</v>
      </c>
      <c r="AT334" s="163" t="s">
        <v>70</v>
      </c>
      <c r="AU334" s="163" t="s">
        <v>71</v>
      </c>
      <c r="AY334" s="162" t="s">
        <v>114</v>
      </c>
      <c r="BK334" s="164">
        <f>BK335+BK337+BK339+BK341</f>
        <v>0</v>
      </c>
    </row>
    <row r="335" spans="1:65" s="12" customFormat="1" ht="22.9" customHeight="1">
      <c r="B335" s="151"/>
      <c r="C335" s="152"/>
      <c r="D335" s="153" t="s">
        <v>70</v>
      </c>
      <c r="E335" s="165" t="s">
        <v>827</v>
      </c>
      <c r="F335" s="165" t="s">
        <v>828</v>
      </c>
      <c r="G335" s="152"/>
      <c r="H335" s="152"/>
      <c r="I335" s="155"/>
      <c r="J335" s="166">
        <f>BK335</f>
        <v>0</v>
      </c>
      <c r="K335" s="152"/>
      <c r="L335" s="157"/>
      <c r="M335" s="158"/>
      <c r="N335" s="159"/>
      <c r="O335" s="159"/>
      <c r="P335" s="160">
        <f>P336</f>
        <v>0</v>
      </c>
      <c r="Q335" s="159"/>
      <c r="R335" s="160">
        <f>R336</f>
        <v>0</v>
      </c>
      <c r="S335" s="159"/>
      <c r="T335" s="161">
        <f>T336</f>
        <v>0</v>
      </c>
      <c r="AR335" s="162" t="s">
        <v>667</v>
      </c>
      <c r="AT335" s="163" t="s">
        <v>70</v>
      </c>
      <c r="AU335" s="163" t="s">
        <v>76</v>
      </c>
      <c r="AY335" s="162" t="s">
        <v>114</v>
      </c>
      <c r="BK335" s="164">
        <f>BK336</f>
        <v>0</v>
      </c>
    </row>
    <row r="336" spans="1:65" s="2" customFormat="1" ht="16.5" customHeight="1">
      <c r="A336" s="33"/>
      <c r="B336" s="34"/>
      <c r="C336" s="167" t="s">
        <v>829</v>
      </c>
      <c r="D336" s="167" t="s">
        <v>118</v>
      </c>
      <c r="E336" s="168" t="s">
        <v>830</v>
      </c>
      <c r="F336" s="169" t="s">
        <v>831</v>
      </c>
      <c r="G336" s="170" t="s">
        <v>260</v>
      </c>
      <c r="H336" s="171">
        <v>1</v>
      </c>
      <c r="I336" s="172"/>
      <c r="J336" s="173">
        <f>ROUND(I336*H336,2)</f>
        <v>0</v>
      </c>
      <c r="K336" s="169" t="s">
        <v>814</v>
      </c>
      <c r="L336" s="38"/>
      <c r="M336" s="174" t="s">
        <v>19</v>
      </c>
      <c r="N336" s="175" t="s">
        <v>42</v>
      </c>
      <c r="O336" s="63"/>
      <c r="P336" s="176">
        <f>O336*H336</f>
        <v>0</v>
      </c>
      <c r="Q336" s="176">
        <v>0</v>
      </c>
      <c r="R336" s="176">
        <f>Q336*H336</f>
        <v>0</v>
      </c>
      <c r="S336" s="176">
        <v>0</v>
      </c>
      <c r="T336" s="17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8" t="s">
        <v>832</v>
      </c>
      <c r="AT336" s="178" t="s">
        <v>118</v>
      </c>
      <c r="AU336" s="178" t="s">
        <v>78</v>
      </c>
      <c r="AY336" s="16" t="s">
        <v>114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16" t="s">
        <v>76</v>
      </c>
      <c r="BK336" s="179">
        <f>ROUND(I336*H336,2)</f>
        <v>0</v>
      </c>
      <c r="BL336" s="16" t="s">
        <v>832</v>
      </c>
      <c r="BM336" s="178" t="s">
        <v>833</v>
      </c>
    </row>
    <row r="337" spans="1:65" s="12" customFormat="1" ht="22.9" customHeight="1">
      <c r="B337" s="151"/>
      <c r="C337" s="152"/>
      <c r="D337" s="153" t="s">
        <v>70</v>
      </c>
      <c r="E337" s="165" t="s">
        <v>834</v>
      </c>
      <c r="F337" s="165" t="s">
        <v>835</v>
      </c>
      <c r="G337" s="152"/>
      <c r="H337" s="152"/>
      <c r="I337" s="155"/>
      <c r="J337" s="166">
        <f>BK337</f>
        <v>0</v>
      </c>
      <c r="K337" s="152"/>
      <c r="L337" s="157"/>
      <c r="M337" s="158"/>
      <c r="N337" s="159"/>
      <c r="O337" s="159"/>
      <c r="P337" s="160">
        <f>P338</f>
        <v>0</v>
      </c>
      <c r="Q337" s="159"/>
      <c r="R337" s="160">
        <f>R338</f>
        <v>0</v>
      </c>
      <c r="S337" s="159"/>
      <c r="T337" s="161">
        <f>T338</f>
        <v>0</v>
      </c>
      <c r="AR337" s="162" t="s">
        <v>667</v>
      </c>
      <c r="AT337" s="163" t="s">
        <v>70</v>
      </c>
      <c r="AU337" s="163" t="s">
        <v>76</v>
      </c>
      <c r="AY337" s="162" t="s">
        <v>114</v>
      </c>
      <c r="BK337" s="164">
        <f>BK338</f>
        <v>0</v>
      </c>
    </row>
    <row r="338" spans="1:65" s="2" customFormat="1" ht="16.5" customHeight="1">
      <c r="A338" s="33"/>
      <c r="B338" s="34"/>
      <c r="C338" s="167" t="s">
        <v>836</v>
      </c>
      <c r="D338" s="167" t="s">
        <v>118</v>
      </c>
      <c r="E338" s="168" t="s">
        <v>837</v>
      </c>
      <c r="F338" s="169" t="s">
        <v>838</v>
      </c>
      <c r="G338" s="170" t="s">
        <v>813</v>
      </c>
      <c r="H338" s="171">
        <v>16</v>
      </c>
      <c r="I338" s="172"/>
      <c r="J338" s="173">
        <f>ROUND(I338*H338,2)</f>
        <v>0</v>
      </c>
      <c r="K338" s="169" t="s">
        <v>839</v>
      </c>
      <c r="L338" s="38"/>
      <c r="M338" s="174" t="s">
        <v>19</v>
      </c>
      <c r="N338" s="175" t="s">
        <v>42</v>
      </c>
      <c r="O338" s="63"/>
      <c r="P338" s="176">
        <f>O338*H338</f>
        <v>0</v>
      </c>
      <c r="Q338" s="176">
        <v>0</v>
      </c>
      <c r="R338" s="176">
        <f>Q338*H338</f>
        <v>0</v>
      </c>
      <c r="S338" s="176">
        <v>0</v>
      </c>
      <c r="T338" s="17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8" t="s">
        <v>832</v>
      </c>
      <c r="AT338" s="178" t="s">
        <v>118</v>
      </c>
      <c r="AU338" s="178" t="s">
        <v>78</v>
      </c>
      <c r="AY338" s="16" t="s">
        <v>114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6" t="s">
        <v>76</v>
      </c>
      <c r="BK338" s="179">
        <f>ROUND(I338*H338,2)</f>
        <v>0</v>
      </c>
      <c r="BL338" s="16" t="s">
        <v>832</v>
      </c>
      <c r="BM338" s="178" t="s">
        <v>840</v>
      </c>
    </row>
    <row r="339" spans="1:65" s="12" customFormat="1" ht="22.9" customHeight="1">
      <c r="B339" s="151"/>
      <c r="C339" s="152"/>
      <c r="D339" s="153" t="s">
        <v>70</v>
      </c>
      <c r="E339" s="165" t="s">
        <v>841</v>
      </c>
      <c r="F339" s="165" t="s">
        <v>842</v>
      </c>
      <c r="G339" s="152"/>
      <c r="H339" s="152"/>
      <c r="I339" s="155"/>
      <c r="J339" s="166">
        <f>BK339</f>
        <v>0</v>
      </c>
      <c r="K339" s="152"/>
      <c r="L339" s="157"/>
      <c r="M339" s="158"/>
      <c r="N339" s="159"/>
      <c r="O339" s="159"/>
      <c r="P339" s="160">
        <f>P340</f>
        <v>0</v>
      </c>
      <c r="Q339" s="159"/>
      <c r="R339" s="160">
        <f>R340</f>
        <v>0</v>
      </c>
      <c r="S339" s="159"/>
      <c r="T339" s="161">
        <f>T340</f>
        <v>0</v>
      </c>
      <c r="AR339" s="162" t="s">
        <v>667</v>
      </c>
      <c r="AT339" s="163" t="s">
        <v>70</v>
      </c>
      <c r="AU339" s="163" t="s">
        <v>76</v>
      </c>
      <c r="AY339" s="162" t="s">
        <v>114</v>
      </c>
      <c r="BK339" s="164">
        <f>BK340</f>
        <v>0</v>
      </c>
    </row>
    <row r="340" spans="1:65" s="2" customFormat="1" ht="16.5" customHeight="1">
      <c r="A340" s="33"/>
      <c r="B340" s="34"/>
      <c r="C340" s="167" t="s">
        <v>843</v>
      </c>
      <c r="D340" s="167" t="s">
        <v>118</v>
      </c>
      <c r="E340" s="168" t="s">
        <v>844</v>
      </c>
      <c r="F340" s="169" t="s">
        <v>845</v>
      </c>
      <c r="G340" s="170" t="s">
        <v>144</v>
      </c>
      <c r="H340" s="171">
        <v>1</v>
      </c>
      <c r="I340" s="172"/>
      <c r="J340" s="173">
        <f>ROUND(I340*H340,2)</f>
        <v>0</v>
      </c>
      <c r="K340" s="169" t="s">
        <v>814</v>
      </c>
      <c r="L340" s="38"/>
      <c r="M340" s="174" t="s">
        <v>19</v>
      </c>
      <c r="N340" s="175" t="s">
        <v>42</v>
      </c>
      <c r="O340" s="63"/>
      <c r="P340" s="176">
        <f>O340*H340</f>
        <v>0</v>
      </c>
      <c r="Q340" s="176">
        <v>0</v>
      </c>
      <c r="R340" s="176">
        <f>Q340*H340</f>
        <v>0</v>
      </c>
      <c r="S340" s="176">
        <v>0</v>
      </c>
      <c r="T340" s="17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8" t="s">
        <v>832</v>
      </c>
      <c r="AT340" s="178" t="s">
        <v>118</v>
      </c>
      <c r="AU340" s="178" t="s">
        <v>78</v>
      </c>
      <c r="AY340" s="16" t="s">
        <v>114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6" t="s">
        <v>76</v>
      </c>
      <c r="BK340" s="179">
        <f>ROUND(I340*H340,2)</f>
        <v>0</v>
      </c>
      <c r="BL340" s="16" t="s">
        <v>832</v>
      </c>
      <c r="BM340" s="178" t="s">
        <v>846</v>
      </c>
    </row>
    <row r="341" spans="1:65" s="12" customFormat="1" ht="22.9" customHeight="1">
      <c r="B341" s="151"/>
      <c r="C341" s="152"/>
      <c r="D341" s="153" t="s">
        <v>70</v>
      </c>
      <c r="E341" s="165" t="s">
        <v>847</v>
      </c>
      <c r="F341" s="165" t="s">
        <v>848</v>
      </c>
      <c r="G341" s="152"/>
      <c r="H341" s="152"/>
      <c r="I341" s="155"/>
      <c r="J341" s="166">
        <f>BK341</f>
        <v>0</v>
      </c>
      <c r="K341" s="152"/>
      <c r="L341" s="157"/>
      <c r="M341" s="158"/>
      <c r="N341" s="159"/>
      <c r="O341" s="159"/>
      <c r="P341" s="160">
        <f>P342</f>
        <v>0</v>
      </c>
      <c r="Q341" s="159"/>
      <c r="R341" s="160">
        <f>R342</f>
        <v>0</v>
      </c>
      <c r="S341" s="159"/>
      <c r="T341" s="161">
        <f>T342</f>
        <v>0</v>
      </c>
      <c r="AR341" s="162" t="s">
        <v>667</v>
      </c>
      <c r="AT341" s="163" t="s">
        <v>70</v>
      </c>
      <c r="AU341" s="163" t="s">
        <v>76</v>
      </c>
      <c r="AY341" s="162" t="s">
        <v>114</v>
      </c>
      <c r="BK341" s="164">
        <f>BK342</f>
        <v>0</v>
      </c>
    </row>
    <row r="342" spans="1:65" s="2" customFormat="1" ht="16.5" customHeight="1">
      <c r="A342" s="33"/>
      <c r="B342" s="34"/>
      <c r="C342" s="167" t="s">
        <v>849</v>
      </c>
      <c r="D342" s="167" t="s">
        <v>118</v>
      </c>
      <c r="E342" s="168" t="s">
        <v>850</v>
      </c>
      <c r="F342" s="169" t="s">
        <v>851</v>
      </c>
      <c r="G342" s="170" t="s">
        <v>144</v>
      </c>
      <c r="H342" s="171">
        <v>1</v>
      </c>
      <c r="I342" s="172"/>
      <c r="J342" s="173">
        <f>ROUND(I342*H342,2)</f>
        <v>0</v>
      </c>
      <c r="K342" s="169" t="s">
        <v>814</v>
      </c>
      <c r="L342" s="38"/>
      <c r="M342" s="207" t="s">
        <v>19</v>
      </c>
      <c r="N342" s="208" t="s">
        <v>42</v>
      </c>
      <c r="O342" s="209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8" t="s">
        <v>832</v>
      </c>
      <c r="AT342" s="178" t="s">
        <v>118</v>
      </c>
      <c r="AU342" s="178" t="s">
        <v>78</v>
      </c>
      <c r="AY342" s="16" t="s">
        <v>114</v>
      </c>
      <c r="BE342" s="179">
        <f>IF(N342="základní",J342,0)</f>
        <v>0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16" t="s">
        <v>76</v>
      </c>
      <c r="BK342" s="179">
        <f>ROUND(I342*H342,2)</f>
        <v>0</v>
      </c>
      <c r="BL342" s="16" t="s">
        <v>832</v>
      </c>
      <c r="BM342" s="178" t="s">
        <v>852</v>
      </c>
    </row>
    <row r="343" spans="1:65" s="2" customFormat="1" ht="6.95" customHeight="1">
      <c r="A343" s="33"/>
      <c r="B343" s="46"/>
      <c r="C343" s="47"/>
      <c r="D343" s="47"/>
      <c r="E343" s="47"/>
      <c r="F343" s="47"/>
      <c r="G343" s="47"/>
      <c r="H343" s="47"/>
      <c r="I343" s="47"/>
      <c r="J343" s="47"/>
      <c r="K343" s="47"/>
      <c r="L343" s="38"/>
      <c r="M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</row>
  </sheetData>
  <sheetProtection algorithmName="SHA-512" hashValue="v9UKIdYjkJ1NNMLgpxk2WDze3URh9ytuxRP58ZqhfXOacV3U8VW3OmVePJ9iVS99YkiOxW/lrqEvoqYis/q2yQ==" saltValue="PXjozIw6BdkSGYVOV43B4/ypNegvl5V0Sg2jp79GNErB8RRA1QqezaU24nKX2pKah/T5AttBPv9FCnWm+T2HiQ==" spinCount="100000" sheet="1" objects="1" scenarios="1" formatColumns="0" formatRows="0" autoFilter="0"/>
  <autoFilter ref="C87:K342"/>
  <mergeCells count="6">
    <mergeCell ref="E80:H80"/>
    <mergeCell ref="L2:V2"/>
    <mergeCell ref="E7:H7"/>
    <mergeCell ref="E16:H16"/>
    <mergeCell ref="E25:H25"/>
    <mergeCell ref="E46:H46"/>
  </mergeCells>
  <hyperlinks>
    <hyperlink ref="F92" r:id="rId1"/>
    <hyperlink ref="F94" r:id="rId2"/>
    <hyperlink ref="F96" r:id="rId3"/>
    <hyperlink ref="F113" r:id="rId4"/>
    <hyperlink ref="F116" r:id="rId5"/>
    <hyperlink ref="F120" r:id="rId6"/>
    <hyperlink ref="F124" r:id="rId7"/>
    <hyperlink ref="F128" r:id="rId8"/>
    <hyperlink ref="F133" r:id="rId9"/>
    <hyperlink ref="F137" r:id="rId10"/>
    <hyperlink ref="F141" r:id="rId11"/>
    <hyperlink ref="F145" r:id="rId12"/>
    <hyperlink ref="F151" r:id="rId13"/>
    <hyperlink ref="F159" r:id="rId14"/>
    <hyperlink ref="F161" r:id="rId15"/>
    <hyperlink ref="F164" r:id="rId16"/>
    <hyperlink ref="F168" r:id="rId17"/>
    <hyperlink ref="F172" r:id="rId18"/>
    <hyperlink ref="F176" r:id="rId19"/>
    <hyperlink ref="F180" r:id="rId20"/>
    <hyperlink ref="F182" r:id="rId21"/>
    <hyperlink ref="F184" r:id="rId22"/>
    <hyperlink ref="F186" r:id="rId23"/>
    <hyperlink ref="F189" r:id="rId24"/>
    <hyperlink ref="F191" r:id="rId25"/>
    <hyperlink ref="F193" r:id="rId26"/>
    <hyperlink ref="F195" r:id="rId27"/>
    <hyperlink ref="F197" r:id="rId28"/>
    <hyperlink ref="F199" r:id="rId29"/>
    <hyperlink ref="F201" r:id="rId30"/>
    <hyperlink ref="F204" r:id="rId31"/>
    <hyperlink ref="F207" r:id="rId32"/>
    <hyperlink ref="F212" r:id="rId33"/>
    <hyperlink ref="F215" r:id="rId34"/>
    <hyperlink ref="F218" r:id="rId35"/>
    <hyperlink ref="F225" r:id="rId36"/>
    <hyperlink ref="F229" r:id="rId37"/>
    <hyperlink ref="F233" r:id="rId38"/>
    <hyperlink ref="F236" r:id="rId39"/>
    <hyperlink ref="F240" r:id="rId40"/>
    <hyperlink ref="F243" r:id="rId41"/>
    <hyperlink ref="F246" r:id="rId42"/>
    <hyperlink ref="F250" r:id="rId43"/>
    <hyperlink ref="F261" r:id="rId44"/>
    <hyperlink ref="F264" r:id="rId45"/>
    <hyperlink ref="F267" r:id="rId46"/>
    <hyperlink ref="F270" r:id="rId47"/>
    <hyperlink ref="F273" r:id="rId48"/>
    <hyperlink ref="F276" r:id="rId49"/>
    <hyperlink ref="F278" r:id="rId50"/>
    <hyperlink ref="F281" r:id="rId51"/>
    <hyperlink ref="F283" r:id="rId52"/>
    <hyperlink ref="F287" r:id="rId53"/>
    <hyperlink ref="F295" r:id="rId54"/>
    <hyperlink ref="F299" r:id="rId55"/>
    <hyperlink ref="F303" r:id="rId56"/>
    <hyperlink ref="F308" r:id="rId57"/>
    <hyperlink ref="F311" r:id="rId58"/>
    <hyperlink ref="F313" r:id="rId59"/>
    <hyperlink ref="F316" r:id="rId60"/>
    <hyperlink ref="F319" r:id="rId61"/>
    <hyperlink ref="F323" r:id="rId62"/>
    <hyperlink ref="F325" r:id="rId63"/>
    <hyperlink ref="F327" r:id="rId64"/>
    <hyperlink ref="F329" r:id="rId6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4" customFormat="1" ht="45" customHeight="1">
      <c r="B3" s="216"/>
      <c r="C3" s="340" t="s">
        <v>853</v>
      </c>
      <c r="D3" s="340"/>
      <c r="E3" s="340"/>
      <c r="F3" s="340"/>
      <c r="G3" s="340"/>
      <c r="H3" s="340"/>
      <c r="I3" s="340"/>
      <c r="J3" s="340"/>
      <c r="K3" s="217"/>
    </row>
    <row r="4" spans="2:11" s="1" customFormat="1" ht="25.5" customHeight="1">
      <c r="B4" s="218"/>
      <c r="C4" s="341" t="s">
        <v>854</v>
      </c>
      <c r="D4" s="341"/>
      <c r="E4" s="341"/>
      <c r="F4" s="341"/>
      <c r="G4" s="341"/>
      <c r="H4" s="341"/>
      <c r="I4" s="341"/>
      <c r="J4" s="341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39" t="s">
        <v>855</v>
      </c>
      <c r="D6" s="339"/>
      <c r="E6" s="339"/>
      <c r="F6" s="339"/>
      <c r="G6" s="339"/>
      <c r="H6" s="339"/>
      <c r="I6" s="339"/>
      <c r="J6" s="339"/>
      <c r="K6" s="219"/>
    </row>
    <row r="7" spans="2:11" s="1" customFormat="1" ht="15" customHeight="1">
      <c r="B7" s="222"/>
      <c r="C7" s="339" t="s">
        <v>856</v>
      </c>
      <c r="D7" s="339"/>
      <c r="E7" s="339"/>
      <c r="F7" s="339"/>
      <c r="G7" s="339"/>
      <c r="H7" s="339"/>
      <c r="I7" s="339"/>
      <c r="J7" s="339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39" t="s">
        <v>857</v>
      </c>
      <c r="D9" s="339"/>
      <c r="E9" s="339"/>
      <c r="F9" s="339"/>
      <c r="G9" s="339"/>
      <c r="H9" s="339"/>
      <c r="I9" s="339"/>
      <c r="J9" s="339"/>
      <c r="K9" s="219"/>
    </row>
    <row r="10" spans="2:11" s="1" customFormat="1" ht="15" customHeight="1">
      <c r="B10" s="222"/>
      <c r="C10" s="221"/>
      <c r="D10" s="339" t="s">
        <v>858</v>
      </c>
      <c r="E10" s="339"/>
      <c r="F10" s="339"/>
      <c r="G10" s="339"/>
      <c r="H10" s="339"/>
      <c r="I10" s="339"/>
      <c r="J10" s="339"/>
      <c r="K10" s="219"/>
    </row>
    <row r="11" spans="2:11" s="1" customFormat="1" ht="15" customHeight="1">
      <c r="B11" s="222"/>
      <c r="C11" s="223"/>
      <c r="D11" s="339" t="s">
        <v>859</v>
      </c>
      <c r="E11" s="339"/>
      <c r="F11" s="339"/>
      <c r="G11" s="339"/>
      <c r="H11" s="339"/>
      <c r="I11" s="339"/>
      <c r="J11" s="339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860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39" t="s">
        <v>861</v>
      </c>
      <c r="E15" s="339"/>
      <c r="F15" s="339"/>
      <c r="G15" s="339"/>
      <c r="H15" s="339"/>
      <c r="I15" s="339"/>
      <c r="J15" s="339"/>
      <c r="K15" s="219"/>
    </row>
    <row r="16" spans="2:11" s="1" customFormat="1" ht="15" customHeight="1">
      <c r="B16" s="222"/>
      <c r="C16" s="223"/>
      <c r="D16" s="339" t="s">
        <v>862</v>
      </c>
      <c r="E16" s="339"/>
      <c r="F16" s="339"/>
      <c r="G16" s="339"/>
      <c r="H16" s="339"/>
      <c r="I16" s="339"/>
      <c r="J16" s="339"/>
      <c r="K16" s="219"/>
    </row>
    <row r="17" spans="2:11" s="1" customFormat="1" ht="15" customHeight="1">
      <c r="B17" s="222"/>
      <c r="C17" s="223"/>
      <c r="D17" s="339" t="s">
        <v>863</v>
      </c>
      <c r="E17" s="339"/>
      <c r="F17" s="339"/>
      <c r="G17" s="339"/>
      <c r="H17" s="339"/>
      <c r="I17" s="339"/>
      <c r="J17" s="339"/>
      <c r="K17" s="219"/>
    </row>
    <row r="18" spans="2:11" s="1" customFormat="1" ht="15" customHeight="1">
      <c r="B18" s="222"/>
      <c r="C18" s="223"/>
      <c r="D18" s="223"/>
      <c r="E18" s="225" t="s">
        <v>75</v>
      </c>
      <c r="F18" s="339" t="s">
        <v>864</v>
      </c>
      <c r="G18" s="339"/>
      <c r="H18" s="339"/>
      <c r="I18" s="339"/>
      <c r="J18" s="339"/>
      <c r="K18" s="219"/>
    </row>
    <row r="19" spans="2:11" s="1" customFormat="1" ht="15" customHeight="1">
      <c r="B19" s="222"/>
      <c r="C19" s="223"/>
      <c r="D19" s="223"/>
      <c r="E19" s="225" t="s">
        <v>865</v>
      </c>
      <c r="F19" s="339" t="s">
        <v>866</v>
      </c>
      <c r="G19" s="339"/>
      <c r="H19" s="339"/>
      <c r="I19" s="339"/>
      <c r="J19" s="339"/>
      <c r="K19" s="219"/>
    </row>
    <row r="20" spans="2:11" s="1" customFormat="1" ht="15" customHeight="1">
      <c r="B20" s="222"/>
      <c r="C20" s="223"/>
      <c r="D20" s="223"/>
      <c r="E20" s="225" t="s">
        <v>867</v>
      </c>
      <c r="F20" s="339" t="s">
        <v>868</v>
      </c>
      <c r="G20" s="339"/>
      <c r="H20" s="339"/>
      <c r="I20" s="339"/>
      <c r="J20" s="339"/>
      <c r="K20" s="219"/>
    </row>
    <row r="21" spans="2:11" s="1" customFormat="1" ht="15" customHeight="1">
      <c r="B21" s="222"/>
      <c r="C21" s="223"/>
      <c r="D21" s="223"/>
      <c r="E21" s="225" t="s">
        <v>869</v>
      </c>
      <c r="F21" s="339" t="s">
        <v>870</v>
      </c>
      <c r="G21" s="339"/>
      <c r="H21" s="339"/>
      <c r="I21" s="339"/>
      <c r="J21" s="339"/>
      <c r="K21" s="219"/>
    </row>
    <row r="22" spans="2:11" s="1" customFormat="1" ht="15" customHeight="1">
      <c r="B22" s="222"/>
      <c r="C22" s="223"/>
      <c r="D22" s="223"/>
      <c r="E22" s="225" t="s">
        <v>871</v>
      </c>
      <c r="F22" s="339" t="s">
        <v>872</v>
      </c>
      <c r="G22" s="339"/>
      <c r="H22" s="339"/>
      <c r="I22" s="339"/>
      <c r="J22" s="339"/>
      <c r="K22" s="219"/>
    </row>
    <row r="23" spans="2:11" s="1" customFormat="1" ht="15" customHeight="1">
      <c r="B23" s="222"/>
      <c r="C23" s="223"/>
      <c r="D23" s="223"/>
      <c r="E23" s="225" t="s">
        <v>873</v>
      </c>
      <c r="F23" s="339" t="s">
        <v>874</v>
      </c>
      <c r="G23" s="339"/>
      <c r="H23" s="339"/>
      <c r="I23" s="339"/>
      <c r="J23" s="339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39" t="s">
        <v>875</v>
      </c>
      <c r="D25" s="339"/>
      <c r="E25" s="339"/>
      <c r="F25" s="339"/>
      <c r="G25" s="339"/>
      <c r="H25" s="339"/>
      <c r="I25" s="339"/>
      <c r="J25" s="339"/>
      <c r="K25" s="219"/>
    </row>
    <row r="26" spans="2:11" s="1" customFormat="1" ht="15" customHeight="1">
      <c r="B26" s="222"/>
      <c r="C26" s="339" t="s">
        <v>876</v>
      </c>
      <c r="D26" s="339"/>
      <c r="E26" s="339"/>
      <c r="F26" s="339"/>
      <c r="G26" s="339"/>
      <c r="H26" s="339"/>
      <c r="I26" s="339"/>
      <c r="J26" s="339"/>
      <c r="K26" s="219"/>
    </row>
    <row r="27" spans="2:11" s="1" customFormat="1" ht="15" customHeight="1">
      <c r="B27" s="222"/>
      <c r="C27" s="221"/>
      <c r="D27" s="339" t="s">
        <v>877</v>
      </c>
      <c r="E27" s="339"/>
      <c r="F27" s="339"/>
      <c r="G27" s="339"/>
      <c r="H27" s="339"/>
      <c r="I27" s="339"/>
      <c r="J27" s="339"/>
      <c r="K27" s="219"/>
    </row>
    <row r="28" spans="2:11" s="1" customFormat="1" ht="15" customHeight="1">
      <c r="B28" s="222"/>
      <c r="C28" s="223"/>
      <c r="D28" s="339" t="s">
        <v>878</v>
      </c>
      <c r="E28" s="339"/>
      <c r="F28" s="339"/>
      <c r="G28" s="339"/>
      <c r="H28" s="339"/>
      <c r="I28" s="339"/>
      <c r="J28" s="339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39" t="s">
        <v>879</v>
      </c>
      <c r="E30" s="339"/>
      <c r="F30" s="339"/>
      <c r="G30" s="339"/>
      <c r="H30" s="339"/>
      <c r="I30" s="339"/>
      <c r="J30" s="339"/>
      <c r="K30" s="219"/>
    </row>
    <row r="31" spans="2:11" s="1" customFormat="1" ht="15" customHeight="1">
      <c r="B31" s="222"/>
      <c r="C31" s="223"/>
      <c r="D31" s="339" t="s">
        <v>880</v>
      </c>
      <c r="E31" s="339"/>
      <c r="F31" s="339"/>
      <c r="G31" s="339"/>
      <c r="H31" s="339"/>
      <c r="I31" s="339"/>
      <c r="J31" s="339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39" t="s">
        <v>881</v>
      </c>
      <c r="E33" s="339"/>
      <c r="F33" s="339"/>
      <c r="G33" s="339"/>
      <c r="H33" s="339"/>
      <c r="I33" s="339"/>
      <c r="J33" s="339"/>
      <c r="K33" s="219"/>
    </row>
    <row r="34" spans="2:11" s="1" customFormat="1" ht="15" customHeight="1">
      <c r="B34" s="222"/>
      <c r="C34" s="223"/>
      <c r="D34" s="339" t="s">
        <v>882</v>
      </c>
      <c r="E34" s="339"/>
      <c r="F34" s="339"/>
      <c r="G34" s="339"/>
      <c r="H34" s="339"/>
      <c r="I34" s="339"/>
      <c r="J34" s="339"/>
      <c r="K34" s="219"/>
    </row>
    <row r="35" spans="2:11" s="1" customFormat="1" ht="15" customHeight="1">
      <c r="B35" s="222"/>
      <c r="C35" s="223"/>
      <c r="D35" s="339" t="s">
        <v>883</v>
      </c>
      <c r="E35" s="339"/>
      <c r="F35" s="339"/>
      <c r="G35" s="339"/>
      <c r="H35" s="339"/>
      <c r="I35" s="339"/>
      <c r="J35" s="339"/>
      <c r="K35" s="219"/>
    </row>
    <row r="36" spans="2:11" s="1" customFormat="1" ht="15" customHeight="1">
      <c r="B36" s="222"/>
      <c r="C36" s="223"/>
      <c r="D36" s="221"/>
      <c r="E36" s="224" t="s">
        <v>100</v>
      </c>
      <c r="F36" s="221"/>
      <c r="G36" s="339" t="s">
        <v>884</v>
      </c>
      <c r="H36" s="339"/>
      <c r="I36" s="339"/>
      <c r="J36" s="339"/>
      <c r="K36" s="219"/>
    </row>
    <row r="37" spans="2:11" s="1" customFormat="1" ht="30.75" customHeight="1">
      <c r="B37" s="222"/>
      <c r="C37" s="223"/>
      <c r="D37" s="221"/>
      <c r="E37" s="224" t="s">
        <v>885</v>
      </c>
      <c r="F37" s="221"/>
      <c r="G37" s="339" t="s">
        <v>886</v>
      </c>
      <c r="H37" s="339"/>
      <c r="I37" s="339"/>
      <c r="J37" s="339"/>
      <c r="K37" s="219"/>
    </row>
    <row r="38" spans="2:11" s="1" customFormat="1" ht="15" customHeight="1">
      <c r="B38" s="222"/>
      <c r="C38" s="223"/>
      <c r="D38" s="221"/>
      <c r="E38" s="224" t="s">
        <v>52</v>
      </c>
      <c r="F38" s="221"/>
      <c r="G38" s="339" t="s">
        <v>887</v>
      </c>
      <c r="H38" s="339"/>
      <c r="I38" s="339"/>
      <c r="J38" s="339"/>
      <c r="K38" s="219"/>
    </row>
    <row r="39" spans="2:11" s="1" customFormat="1" ht="15" customHeight="1">
      <c r="B39" s="222"/>
      <c r="C39" s="223"/>
      <c r="D39" s="221"/>
      <c r="E39" s="224" t="s">
        <v>53</v>
      </c>
      <c r="F39" s="221"/>
      <c r="G39" s="339" t="s">
        <v>888</v>
      </c>
      <c r="H39" s="339"/>
      <c r="I39" s="339"/>
      <c r="J39" s="339"/>
      <c r="K39" s="219"/>
    </row>
    <row r="40" spans="2:11" s="1" customFormat="1" ht="15" customHeight="1">
      <c r="B40" s="222"/>
      <c r="C40" s="223"/>
      <c r="D40" s="221"/>
      <c r="E40" s="224" t="s">
        <v>101</v>
      </c>
      <c r="F40" s="221"/>
      <c r="G40" s="339" t="s">
        <v>889</v>
      </c>
      <c r="H40" s="339"/>
      <c r="I40" s="339"/>
      <c r="J40" s="339"/>
      <c r="K40" s="219"/>
    </row>
    <row r="41" spans="2:11" s="1" customFormat="1" ht="15" customHeight="1">
      <c r="B41" s="222"/>
      <c r="C41" s="223"/>
      <c r="D41" s="221"/>
      <c r="E41" s="224" t="s">
        <v>102</v>
      </c>
      <c r="F41" s="221"/>
      <c r="G41" s="339" t="s">
        <v>890</v>
      </c>
      <c r="H41" s="339"/>
      <c r="I41" s="339"/>
      <c r="J41" s="339"/>
      <c r="K41" s="219"/>
    </row>
    <row r="42" spans="2:11" s="1" customFormat="1" ht="15" customHeight="1">
      <c r="B42" s="222"/>
      <c r="C42" s="223"/>
      <c r="D42" s="221"/>
      <c r="E42" s="224" t="s">
        <v>891</v>
      </c>
      <c r="F42" s="221"/>
      <c r="G42" s="339" t="s">
        <v>892</v>
      </c>
      <c r="H42" s="339"/>
      <c r="I42" s="339"/>
      <c r="J42" s="339"/>
      <c r="K42" s="219"/>
    </row>
    <row r="43" spans="2:11" s="1" customFormat="1" ht="15" customHeight="1">
      <c r="B43" s="222"/>
      <c r="C43" s="223"/>
      <c r="D43" s="221"/>
      <c r="E43" s="224"/>
      <c r="F43" s="221"/>
      <c r="G43" s="339" t="s">
        <v>893</v>
      </c>
      <c r="H43" s="339"/>
      <c r="I43" s="339"/>
      <c r="J43" s="339"/>
      <c r="K43" s="219"/>
    </row>
    <row r="44" spans="2:11" s="1" customFormat="1" ht="15" customHeight="1">
      <c r="B44" s="222"/>
      <c r="C44" s="223"/>
      <c r="D44" s="221"/>
      <c r="E44" s="224" t="s">
        <v>894</v>
      </c>
      <c r="F44" s="221"/>
      <c r="G44" s="339" t="s">
        <v>895</v>
      </c>
      <c r="H44" s="339"/>
      <c r="I44" s="339"/>
      <c r="J44" s="339"/>
      <c r="K44" s="219"/>
    </row>
    <row r="45" spans="2:11" s="1" customFormat="1" ht="15" customHeight="1">
      <c r="B45" s="222"/>
      <c r="C45" s="223"/>
      <c r="D45" s="221"/>
      <c r="E45" s="224" t="s">
        <v>104</v>
      </c>
      <c r="F45" s="221"/>
      <c r="G45" s="339" t="s">
        <v>896</v>
      </c>
      <c r="H45" s="339"/>
      <c r="I45" s="339"/>
      <c r="J45" s="339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39" t="s">
        <v>897</v>
      </c>
      <c r="E47" s="339"/>
      <c r="F47" s="339"/>
      <c r="G47" s="339"/>
      <c r="H47" s="339"/>
      <c r="I47" s="339"/>
      <c r="J47" s="339"/>
      <c r="K47" s="219"/>
    </row>
    <row r="48" spans="2:11" s="1" customFormat="1" ht="15" customHeight="1">
      <c r="B48" s="222"/>
      <c r="C48" s="223"/>
      <c r="D48" s="223"/>
      <c r="E48" s="339" t="s">
        <v>898</v>
      </c>
      <c r="F48" s="339"/>
      <c r="G48" s="339"/>
      <c r="H48" s="339"/>
      <c r="I48" s="339"/>
      <c r="J48" s="339"/>
      <c r="K48" s="219"/>
    </row>
    <row r="49" spans="2:11" s="1" customFormat="1" ht="15" customHeight="1">
      <c r="B49" s="222"/>
      <c r="C49" s="223"/>
      <c r="D49" s="223"/>
      <c r="E49" s="339" t="s">
        <v>899</v>
      </c>
      <c r="F49" s="339"/>
      <c r="G49" s="339"/>
      <c r="H49" s="339"/>
      <c r="I49" s="339"/>
      <c r="J49" s="339"/>
      <c r="K49" s="219"/>
    </row>
    <row r="50" spans="2:11" s="1" customFormat="1" ht="15" customHeight="1">
      <c r="B50" s="222"/>
      <c r="C50" s="223"/>
      <c r="D50" s="223"/>
      <c r="E50" s="339" t="s">
        <v>900</v>
      </c>
      <c r="F50" s="339"/>
      <c r="G50" s="339"/>
      <c r="H50" s="339"/>
      <c r="I50" s="339"/>
      <c r="J50" s="339"/>
      <c r="K50" s="219"/>
    </row>
    <row r="51" spans="2:11" s="1" customFormat="1" ht="15" customHeight="1">
      <c r="B51" s="222"/>
      <c r="C51" s="223"/>
      <c r="D51" s="339" t="s">
        <v>901</v>
      </c>
      <c r="E51" s="339"/>
      <c r="F51" s="339"/>
      <c r="G51" s="339"/>
      <c r="H51" s="339"/>
      <c r="I51" s="339"/>
      <c r="J51" s="339"/>
      <c r="K51" s="219"/>
    </row>
    <row r="52" spans="2:11" s="1" customFormat="1" ht="25.5" customHeight="1">
      <c r="B52" s="218"/>
      <c r="C52" s="341" t="s">
        <v>902</v>
      </c>
      <c r="D52" s="341"/>
      <c r="E52" s="341"/>
      <c r="F52" s="341"/>
      <c r="G52" s="341"/>
      <c r="H52" s="341"/>
      <c r="I52" s="341"/>
      <c r="J52" s="341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39" t="s">
        <v>903</v>
      </c>
      <c r="D54" s="339"/>
      <c r="E54" s="339"/>
      <c r="F54" s="339"/>
      <c r="G54" s="339"/>
      <c r="H54" s="339"/>
      <c r="I54" s="339"/>
      <c r="J54" s="339"/>
      <c r="K54" s="219"/>
    </row>
    <row r="55" spans="2:11" s="1" customFormat="1" ht="15" customHeight="1">
      <c r="B55" s="218"/>
      <c r="C55" s="339" t="s">
        <v>904</v>
      </c>
      <c r="D55" s="339"/>
      <c r="E55" s="339"/>
      <c r="F55" s="339"/>
      <c r="G55" s="339"/>
      <c r="H55" s="339"/>
      <c r="I55" s="339"/>
      <c r="J55" s="339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39" t="s">
        <v>905</v>
      </c>
      <c r="D57" s="339"/>
      <c r="E57" s="339"/>
      <c r="F57" s="339"/>
      <c r="G57" s="339"/>
      <c r="H57" s="339"/>
      <c r="I57" s="339"/>
      <c r="J57" s="339"/>
      <c r="K57" s="219"/>
    </row>
    <row r="58" spans="2:11" s="1" customFormat="1" ht="15" customHeight="1">
      <c r="B58" s="218"/>
      <c r="C58" s="223"/>
      <c r="D58" s="339" t="s">
        <v>906</v>
      </c>
      <c r="E58" s="339"/>
      <c r="F58" s="339"/>
      <c r="G58" s="339"/>
      <c r="H58" s="339"/>
      <c r="I58" s="339"/>
      <c r="J58" s="339"/>
      <c r="K58" s="219"/>
    </row>
    <row r="59" spans="2:11" s="1" customFormat="1" ht="15" customHeight="1">
      <c r="B59" s="218"/>
      <c r="C59" s="223"/>
      <c r="D59" s="339" t="s">
        <v>907</v>
      </c>
      <c r="E59" s="339"/>
      <c r="F59" s="339"/>
      <c r="G59" s="339"/>
      <c r="H59" s="339"/>
      <c r="I59" s="339"/>
      <c r="J59" s="339"/>
      <c r="K59" s="219"/>
    </row>
    <row r="60" spans="2:11" s="1" customFormat="1" ht="15" customHeight="1">
      <c r="B60" s="218"/>
      <c r="C60" s="223"/>
      <c r="D60" s="339" t="s">
        <v>908</v>
      </c>
      <c r="E60" s="339"/>
      <c r="F60" s="339"/>
      <c r="G60" s="339"/>
      <c r="H60" s="339"/>
      <c r="I60" s="339"/>
      <c r="J60" s="339"/>
      <c r="K60" s="219"/>
    </row>
    <row r="61" spans="2:11" s="1" customFormat="1" ht="15" customHeight="1">
      <c r="B61" s="218"/>
      <c r="C61" s="223"/>
      <c r="D61" s="339" t="s">
        <v>909</v>
      </c>
      <c r="E61" s="339"/>
      <c r="F61" s="339"/>
      <c r="G61" s="339"/>
      <c r="H61" s="339"/>
      <c r="I61" s="339"/>
      <c r="J61" s="339"/>
      <c r="K61" s="219"/>
    </row>
    <row r="62" spans="2:11" s="1" customFormat="1" ht="15" customHeight="1">
      <c r="B62" s="218"/>
      <c r="C62" s="223"/>
      <c r="D62" s="343" t="s">
        <v>910</v>
      </c>
      <c r="E62" s="343"/>
      <c r="F62" s="343"/>
      <c r="G62" s="343"/>
      <c r="H62" s="343"/>
      <c r="I62" s="343"/>
      <c r="J62" s="343"/>
      <c r="K62" s="219"/>
    </row>
    <row r="63" spans="2:11" s="1" customFormat="1" ht="15" customHeight="1">
      <c r="B63" s="218"/>
      <c r="C63" s="223"/>
      <c r="D63" s="339" t="s">
        <v>911</v>
      </c>
      <c r="E63" s="339"/>
      <c r="F63" s="339"/>
      <c r="G63" s="339"/>
      <c r="H63" s="339"/>
      <c r="I63" s="339"/>
      <c r="J63" s="339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39" t="s">
        <v>912</v>
      </c>
      <c r="E65" s="339"/>
      <c r="F65" s="339"/>
      <c r="G65" s="339"/>
      <c r="H65" s="339"/>
      <c r="I65" s="339"/>
      <c r="J65" s="339"/>
      <c r="K65" s="219"/>
    </row>
    <row r="66" spans="2:11" s="1" customFormat="1" ht="15" customHeight="1">
      <c r="B66" s="218"/>
      <c r="C66" s="223"/>
      <c r="D66" s="343" t="s">
        <v>913</v>
      </c>
      <c r="E66" s="343"/>
      <c r="F66" s="343"/>
      <c r="G66" s="343"/>
      <c r="H66" s="343"/>
      <c r="I66" s="343"/>
      <c r="J66" s="343"/>
      <c r="K66" s="219"/>
    </row>
    <row r="67" spans="2:11" s="1" customFormat="1" ht="15" customHeight="1">
      <c r="B67" s="218"/>
      <c r="C67" s="223"/>
      <c r="D67" s="339" t="s">
        <v>914</v>
      </c>
      <c r="E67" s="339"/>
      <c r="F67" s="339"/>
      <c r="G67" s="339"/>
      <c r="H67" s="339"/>
      <c r="I67" s="339"/>
      <c r="J67" s="339"/>
      <c r="K67" s="219"/>
    </row>
    <row r="68" spans="2:11" s="1" customFormat="1" ht="15" customHeight="1">
      <c r="B68" s="218"/>
      <c r="C68" s="223"/>
      <c r="D68" s="339" t="s">
        <v>915</v>
      </c>
      <c r="E68" s="339"/>
      <c r="F68" s="339"/>
      <c r="G68" s="339"/>
      <c r="H68" s="339"/>
      <c r="I68" s="339"/>
      <c r="J68" s="339"/>
      <c r="K68" s="219"/>
    </row>
    <row r="69" spans="2:11" s="1" customFormat="1" ht="15" customHeight="1">
      <c r="B69" s="218"/>
      <c r="C69" s="223"/>
      <c r="D69" s="339" t="s">
        <v>916</v>
      </c>
      <c r="E69" s="339"/>
      <c r="F69" s="339"/>
      <c r="G69" s="339"/>
      <c r="H69" s="339"/>
      <c r="I69" s="339"/>
      <c r="J69" s="339"/>
      <c r="K69" s="219"/>
    </row>
    <row r="70" spans="2:11" s="1" customFormat="1" ht="15" customHeight="1">
      <c r="B70" s="218"/>
      <c r="C70" s="223"/>
      <c r="D70" s="339" t="s">
        <v>917</v>
      </c>
      <c r="E70" s="339"/>
      <c r="F70" s="339"/>
      <c r="G70" s="339"/>
      <c r="H70" s="339"/>
      <c r="I70" s="339"/>
      <c r="J70" s="339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42" t="s">
        <v>918</v>
      </c>
      <c r="D75" s="342"/>
      <c r="E75" s="342"/>
      <c r="F75" s="342"/>
      <c r="G75" s="342"/>
      <c r="H75" s="342"/>
      <c r="I75" s="342"/>
      <c r="J75" s="342"/>
      <c r="K75" s="236"/>
    </row>
    <row r="76" spans="2:11" s="1" customFormat="1" ht="17.25" customHeight="1">
      <c r="B76" s="235"/>
      <c r="C76" s="237" t="s">
        <v>919</v>
      </c>
      <c r="D76" s="237"/>
      <c r="E76" s="237"/>
      <c r="F76" s="237" t="s">
        <v>920</v>
      </c>
      <c r="G76" s="238"/>
      <c r="H76" s="237" t="s">
        <v>53</v>
      </c>
      <c r="I76" s="237" t="s">
        <v>56</v>
      </c>
      <c r="J76" s="237" t="s">
        <v>921</v>
      </c>
      <c r="K76" s="236"/>
    </row>
    <row r="77" spans="2:11" s="1" customFormat="1" ht="17.25" customHeight="1">
      <c r="B77" s="235"/>
      <c r="C77" s="239" t="s">
        <v>922</v>
      </c>
      <c r="D77" s="239"/>
      <c r="E77" s="239"/>
      <c r="F77" s="240" t="s">
        <v>923</v>
      </c>
      <c r="G77" s="241"/>
      <c r="H77" s="239"/>
      <c r="I77" s="239"/>
      <c r="J77" s="239" t="s">
        <v>924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52</v>
      </c>
      <c r="D79" s="244"/>
      <c r="E79" s="244"/>
      <c r="F79" s="245" t="s">
        <v>925</v>
      </c>
      <c r="G79" s="246"/>
      <c r="H79" s="224" t="s">
        <v>926</v>
      </c>
      <c r="I79" s="224" t="s">
        <v>927</v>
      </c>
      <c r="J79" s="224">
        <v>20</v>
      </c>
      <c r="K79" s="236"/>
    </row>
    <row r="80" spans="2:11" s="1" customFormat="1" ht="15" customHeight="1">
      <c r="B80" s="235"/>
      <c r="C80" s="224" t="s">
        <v>928</v>
      </c>
      <c r="D80" s="224"/>
      <c r="E80" s="224"/>
      <c r="F80" s="245" t="s">
        <v>925</v>
      </c>
      <c r="G80" s="246"/>
      <c r="H80" s="224" t="s">
        <v>929</v>
      </c>
      <c r="I80" s="224" t="s">
        <v>927</v>
      </c>
      <c r="J80" s="224">
        <v>120</v>
      </c>
      <c r="K80" s="236"/>
    </row>
    <row r="81" spans="2:11" s="1" customFormat="1" ht="15" customHeight="1">
      <c r="B81" s="247"/>
      <c r="C81" s="224" t="s">
        <v>930</v>
      </c>
      <c r="D81" s="224"/>
      <c r="E81" s="224"/>
      <c r="F81" s="245" t="s">
        <v>931</v>
      </c>
      <c r="G81" s="246"/>
      <c r="H81" s="224" t="s">
        <v>932</v>
      </c>
      <c r="I81" s="224" t="s">
        <v>927</v>
      </c>
      <c r="J81" s="224">
        <v>50</v>
      </c>
      <c r="K81" s="236"/>
    </row>
    <row r="82" spans="2:11" s="1" customFormat="1" ht="15" customHeight="1">
      <c r="B82" s="247"/>
      <c r="C82" s="224" t="s">
        <v>933</v>
      </c>
      <c r="D82" s="224"/>
      <c r="E82" s="224"/>
      <c r="F82" s="245" t="s">
        <v>925</v>
      </c>
      <c r="G82" s="246"/>
      <c r="H82" s="224" t="s">
        <v>934</v>
      </c>
      <c r="I82" s="224" t="s">
        <v>935</v>
      </c>
      <c r="J82" s="224"/>
      <c r="K82" s="236"/>
    </row>
    <row r="83" spans="2:11" s="1" customFormat="1" ht="15" customHeight="1">
      <c r="B83" s="247"/>
      <c r="C83" s="248" t="s">
        <v>936</v>
      </c>
      <c r="D83" s="248"/>
      <c r="E83" s="248"/>
      <c r="F83" s="249" t="s">
        <v>931</v>
      </c>
      <c r="G83" s="248"/>
      <c r="H83" s="248" t="s">
        <v>937</v>
      </c>
      <c r="I83" s="248" t="s">
        <v>927</v>
      </c>
      <c r="J83" s="248">
        <v>15</v>
      </c>
      <c r="K83" s="236"/>
    </row>
    <row r="84" spans="2:11" s="1" customFormat="1" ht="15" customHeight="1">
      <c r="B84" s="247"/>
      <c r="C84" s="248" t="s">
        <v>938</v>
      </c>
      <c r="D84" s="248"/>
      <c r="E84" s="248"/>
      <c r="F84" s="249" t="s">
        <v>931</v>
      </c>
      <c r="G84" s="248"/>
      <c r="H84" s="248" t="s">
        <v>939</v>
      </c>
      <c r="I84" s="248" t="s">
        <v>927</v>
      </c>
      <c r="J84" s="248">
        <v>15</v>
      </c>
      <c r="K84" s="236"/>
    </row>
    <row r="85" spans="2:11" s="1" customFormat="1" ht="15" customHeight="1">
      <c r="B85" s="247"/>
      <c r="C85" s="248" t="s">
        <v>940</v>
      </c>
      <c r="D85" s="248"/>
      <c r="E85" s="248"/>
      <c r="F85" s="249" t="s">
        <v>931</v>
      </c>
      <c r="G85" s="248"/>
      <c r="H85" s="248" t="s">
        <v>941</v>
      </c>
      <c r="I85" s="248" t="s">
        <v>927</v>
      </c>
      <c r="J85" s="248">
        <v>20</v>
      </c>
      <c r="K85" s="236"/>
    </row>
    <row r="86" spans="2:11" s="1" customFormat="1" ht="15" customHeight="1">
      <c r="B86" s="247"/>
      <c r="C86" s="248" t="s">
        <v>942</v>
      </c>
      <c r="D86" s="248"/>
      <c r="E86" s="248"/>
      <c r="F86" s="249" t="s">
        <v>931</v>
      </c>
      <c r="G86" s="248"/>
      <c r="H86" s="248" t="s">
        <v>943</v>
      </c>
      <c r="I86" s="248" t="s">
        <v>927</v>
      </c>
      <c r="J86" s="248">
        <v>20</v>
      </c>
      <c r="K86" s="236"/>
    </row>
    <row r="87" spans="2:11" s="1" customFormat="1" ht="15" customHeight="1">
      <c r="B87" s="247"/>
      <c r="C87" s="224" t="s">
        <v>944</v>
      </c>
      <c r="D87" s="224"/>
      <c r="E87" s="224"/>
      <c r="F87" s="245" t="s">
        <v>931</v>
      </c>
      <c r="G87" s="246"/>
      <c r="H87" s="224" t="s">
        <v>945</v>
      </c>
      <c r="I87" s="224" t="s">
        <v>927</v>
      </c>
      <c r="J87" s="224">
        <v>50</v>
      </c>
      <c r="K87" s="236"/>
    </row>
    <row r="88" spans="2:11" s="1" customFormat="1" ht="15" customHeight="1">
      <c r="B88" s="247"/>
      <c r="C88" s="224" t="s">
        <v>946</v>
      </c>
      <c r="D88" s="224"/>
      <c r="E88" s="224"/>
      <c r="F88" s="245" t="s">
        <v>931</v>
      </c>
      <c r="G88" s="246"/>
      <c r="H88" s="224" t="s">
        <v>947</v>
      </c>
      <c r="I88" s="224" t="s">
        <v>927</v>
      </c>
      <c r="J88" s="224">
        <v>20</v>
      </c>
      <c r="K88" s="236"/>
    </row>
    <row r="89" spans="2:11" s="1" customFormat="1" ht="15" customHeight="1">
      <c r="B89" s="247"/>
      <c r="C89" s="224" t="s">
        <v>948</v>
      </c>
      <c r="D89" s="224"/>
      <c r="E89" s="224"/>
      <c r="F89" s="245" t="s">
        <v>931</v>
      </c>
      <c r="G89" s="246"/>
      <c r="H89" s="224" t="s">
        <v>949</v>
      </c>
      <c r="I89" s="224" t="s">
        <v>927</v>
      </c>
      <c r="J89" s="224">
        <v>20</v>
      </c>
      <c r="K89" s="236"/>
    </row>
    <row r="90" spans="2:11" s="1" customFormat="1" ht="15" customHeight="1">
      <c r="B90" s="247"/>
      <c r="C90" s="224" t="s">
        <v>950</v>
      </c>
      <c r="D90" s="224"/>
      <c r="E90" s="224"/>
      <c r="F90" s="245" t="s">
        <v>931</v>
      </c>
      <c r="G90" s="246"/>
      <c r="H90" s="224" t="s">
        <v>951</v>
      </c>
      <c r="I90" s="224" t="s">
        <v>927</v>
      </c>
      <c r="J90" s="224">
        <v>50</v>
      </c>
      <c r="K90" s="236"/>
    </row>
    <row r="91" spans="2:11" s="1" customFormat="1" ht="15" customHeight="1">
      <c r="B91" s="247"/>
      <c r="C91" s="224" t="s">
        <v>952</v>
      </c>
      <c r="D91" s="224"/>
      <c r="E91" s="224"/>
      <c r="F91" s="245" t="s">
        <v>931</v>
      </c>
      <c r="G91" s="246"/>
      <c r="H91" s="224" t="s">
        <v>952</v>
      </c>
      <c r="I91" s="224" t="s">
        <v>927</v>
      </c>
      <c r="J91" s="224">
        <v>50</v>
      </c>
      <c r="K91" s="236"/>
    </row>
    <row r="92" spans="2:11" s="1" customFormat="1" ht="15" customHeight="1">
      <c r="B92" s="247"/>
      <c r="C92" s="224" t="s">
        <v>953</v>
      </c>
      <c r="D92" s="224"/>
      <c r="E92" s="224"/>
      <c r="F92" s="245" t="s">
        <v>931</v>
      </c>
      <c r="G92" s="246"/>
      <c r="H92" s="224" t="s">
        <v>954</v>
      </c>
      <c r="I92" s="224" t="s">
        <v>927</v>
      </c>
      <c r="J92" s="224">
        <v>255</v>
      </c>
      <c r="K92" s="236"/>
    </row>
    <row r="93" spans="2:11" s="1" customFormat="1" ht="15" customHeight="1">
      <c r="B93" s="247"/>
      <c r="C93" s="224" t="s">
        <v>955</v>
      </c>
      <c r="D93" s="224"/>
      <c r="E93" s="224"/>
      <c r="F93" s="245" t="s">
        <v>925</v>
      </c>
      <c r="G93" s="246"/>
      <c r="H93" s="224" t="s">
        <v>956</v>
      </c>
      <c r="I93" s="224" t="s">
        <v>957</v>
      </c>
      <c r="J93" s="224"/>
      <c r="K93" s="236"/>
    </row>
    <row r="94" spans="2:11" s="1" customFormat="1" ht="15" customHeight="1">
      <c r="B94" s="247"/>
      <c r="C94" s="224" t="s">
        <v>958</v>
      </c>
      <c r="D94" s="224"/>
      <c r="E94" s="224"/>
      <c r="F94" s="245" t="s">
        <v>925</v>
      </c>
      <c r="G94" s="246"/>
      <c r="H94" s="224" t="s">
        <v>959</v>
      </c>
      <c r="I94" s="224" t="s">
        <v>960</v>
      </c>
      <c r="J94" s="224"/>
      <c r="K94" s="236"/>
    </row>
    <row r="95" spans="2:11" s="1" customFormat="1" ht="15" customHeight="1">
      <c r="B95" s="247"/>
      <c r="C95" s="224" t="s">
        <v>961</v>
      </c>
      <c r="D95" s="224"/>
      <c r="E95" s="224"/>
      <c r="F95" s="245" t="s">
        <v>925</v>
      </c>
      <c r="G95" s="246"/>
      <c r="H95" s="224" t="s">
        <v>961</v>
      </c>
      <c r="I95" s="224" t="s">
        <v>960</v>
      </c>
      <c r="J95" s="224"/>
      <c r="K95" s="236"/>
    </row>
    <row r="96" spans="2:11" s="1" customFormat="1" ht="15" customHeight="1">
      <c r="B96" s="247"/>
      <c r="C96" s="224" t="s">
        <v>37</v>
      </c>
      <c r="D96" s="224"/>
      <c r="E96" s="224"/>
      <c r="F96" s="245" t="s">
        <v>925</v>
      </c>
      <c r="G96" s="246"/>
      <c r="H96" s="224" t="s">
        <v>962</v>
      </c>
      <c r="I96" s="224" t="s">
        <v>960</v>
      </c>
      <c r="J96" s="224"/>
      <c r="K96" s="236"/>
    </row>
    <row r="97" spans="2:11" s="1" customFormat="1" ht="15" customHeight="1">
      <c r="B97" s="247"/>
      <c r="C97" s="224" t="s">
        <v>47</v>
      </c>
      <c r="D97" s="224"/>
      <c r="E97" s="224"/>
      <c r="F97" s="245" t="s">
        <v>925</v>
      </c>
      <c r="G97" s="246"/>
      <c r="H97" s="224" t="s">
        <v>963</v>
      </c>
      <c r="I97" s="224" t="s">
        <v>960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42" t="s">
        <v>964</v>
      </c>
      <c r="D102" s="342"/>
      <c r="E102" s="342"/>
      <c r="F102" s="342"/>
      <c r="G102" s="342"/>
      <c r="H102" s="342"/>
      <c r="I102" s="342"/>
      <c r="J102" s="342"/>
      <c r="K102" s="236"/>
    </row>
    <row r="103" spans="2:11" s="1" customFormat="1" ht="17.25" customHeight="1">
      <c r="B103" s="235"/>
      <c r="C103" s="237" t="s">
        <v>919</v>
      </c>
      <c r="D103" s="237"/>
      <c r="E103" s="237"/>
      <c r="F103" s="237" t="s">
        <v>920</v>
      </c>
      <c r="G103" s="238"/>
      <c r="H103" s="237" t="s">
        <v>53</v>
      </c>
      <c r="I103" s="237" t="s">
        <v>56</v>
      </c>
      <c r="J103" s="237" t="s">
        <v>921</v>
      </c>
      <c r="K103" s="236"/>
    </row>
    <row r="104" spans="2:11" s="1" customFormat="1" ht="17.25" customHeight="1">
      <c r="B104" s="235"/>
      <c r="C104" s="239" t="s">
        <v>922</v>
      </c>
      <c r="D104" s="239"/>
      <c r="E104" s="239"/>
      <c r="F104" s="240" t="s">
        <v>923</v>
      </c>
      <c r="G104" s="241"/>
      <c r="H104" s="239"/>
      <c r="I104" s="239"/>
      <c r="J104" s="239" t="s">
        <v>924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52</v>
      </c>
      <c r="D106" s="244"/>
      <c r="E106" s="244"/>
      <c r="F106" s="245" t="s">
        <v>925</v>
      </c>
      <c r="G106" s="224"/>
      <c r="H106" s="224" t="s">
        <v>965</v>
      </c>
      <c r="I106" s="224" t="s">
        <v>927</v>
      </c>
      <c r="J106" s="224">
        <v>20</v>
      </c>
      <c r="K106" s="236"/>
    </row>
    <row r="107" spans="2:11" s="1" customFormat="1" ht="15" customHeight="1">
      <c r="B107" s="235"/>
      <c r="C107" s="224" t="s">
        <v>928</v>
      </c>
      <c r="D107" s="224"/>
      <c r="E107" s="224"/>
      <c r="F107" s="245" t="s">
        <v>925</v>
      </c>
      <c r="G107" s="224"/>
      <c r="H107" s="224" t="s">
        <v>965</v>
      </c>
      <c r="I107" s="224" t="s">
        <v>927</v>
      </c>
      <c r="J107" s="224">
        <v>120</v>
      </c>
      <c r="K107" s="236"/>
    </row>
    <row r="108" spans="2:11" s="1" customFormat="1" ht="15" customHeight="1">
      <c r="B108" s="247"/>
      <c r="C108" s="224" t="s">
        <v>930</v>
      </c>
      <c r="D108" s="224"/>
      <c r="E108" s="224"/>
      <c r="F108" s="245" t="s">
        <v>931</v>
      </c>
      <c r="G108" s="224"/>
      <c r="H108" s="224" t="s">
        <v>965</v>
      </c>
      <c r="I108" s="224" t="s">
        <v>927</v>
      </c>
      <c r="J108" s="224">
        <v>50</v>
      </c>
      <c r="K108" s="236"/>
    </row>
    <row r="109" spans="2:11" s="1" customFormat="1" ht="15" customHeight="1">
      <c r="B109" s="247"/>
      <c r="C109" s="224" t="s">
        <v>933</v>
      </c>
      <c r="D109" s="224"/>
      <c r="E109" s="224"/>
      <c r="F109" s="245" t="s">
        <v>925</v>
      </c>
      <c r="G109" s="224"/>
      <c r="H109" s="224" t="s">
        <v>965</v>
      </c>
      <c r="I109" s="224" t="s">
        <v>935</v>
      </c>
      <c r="J109" s="224"/>
      <c r="K109" s="236"/>
    </row>
    <row r="110" spans="2:11" s="1" customFormat="1" ht="15" customHeight="1">
      <c r="B110" s="247"/>
      <c r="C110" s="224" t="s">
        <v>944</v>
      </c>
      <c r="D110" s="224"/>
      <c r="E110" s="224"/>
      <c r="F110" s="245" t="s">
        <v>931</v>
      </c>
      <c r="G110" s="224"/>
      <c r="H110" s="224" t="s">
        <v>965</v>
      </c>
      <c r="I110" s="224" t="s">
        <v>927</v>
      </c>
      <c r="J110" s="224">
        <v>50</v>
      </c>
      <c r="K110" s="236"/>
    </row>
    <row r="111" spans="2:11" s="1" customFormat="1" ht="15" customHeight="1">
      <c r="B111" s="247"/>
      <c r="C111" s="224" t="s">
        <v>952</v>
      </c>
      <c r="D111" s="224"/>
      <c r="E111" s="224"/>
      <c r="F111" s="245" t="s">
        <v>931</v>
      </c>
      <c r="G111" s="224"/>
      <c r="H111" s="224" t="s">
        <v>965</v>
      </c>
      <c r="I111" s="224" t="s">
        <v>927</v>
      </c>
      <c r="J111" s="224">
        <v>50</v>
      </c>
      <c r="K111" s="236"/>
    </row>
    <row r="112" spans="2:11" s="1" customFormat="1" ht="15" customHeight="1">
      <c r="B112" s="247"/>
      <c r="C112" s="224" t="s">
        <v>950</v>
      </c>
      <c r="D112" s="224"/>
      <c r="E112" s="224"/>
      <c r="F112" s="245" t="s">
        <v>931</v>
      </c>
      <c r="G112" s="224"/>
      <c r="H112" s="224" t="s">
        <v>965</v>
      </c>
      <c r="I112" s="224" t="s">
        <v>927</v>
      </c>
      <c r="J112" s="224">
        <v>50</v>
      </c>
      <c r="K112" s="236"/>
    </row>
    <row r="113" spans="2:11" s="1" customFormat="1" ht="15" customHeight="1">
      <c r="B113" s="247"/>
      <c r="C113" s="224" t="s">
        <v>52</v>
      </c>
      <c r="D113" s="224"/>
      <c r="E113" s="224"/>
      <c r="F113" s="245" t="s">
        <v>925</v>
      </c>
      <c r="G113" s="224"/>
      <c r="H113" s="224" t="s">
        <v>966</v>
      </c>
      <c r="I113" s="224" t="s">
        <v>927</v>
      </c>
      <c r="J113" s="224">
        <v>20</v>
      </c>
      <c r="K113" s="236"/>
    </row>
    <row r="114" spans="2:11" s="1" customFormat="1" ht="15" customHeight="1">
      <c r="B114" s="247"/>
      <c r="C114" s="224" t="s">
        <v>967</v>
      </c>
      <c r="D114" s="224"/>
      <c r="E114" s="224"/>
      <c r="F114" s="245" t="s">
        <v>925</v>
      </c>
      <c r="G114" s="224"/>
      <c r="H114" s="224" t="s">
        <v>968</v>
      </c>
      <c r="I114" s="224" t="s">
        <v>927</v>
      </c>
      <c r="J114" s="224">
        <v>120</v>
      </c>
      <c r="K114" s="236"/>
    </row>
    <row r="115" spans="2:11" s="1" customFormat="1" ht="15" customHeight="1">
      <c r="B115" s="247"/>
      <c r="C115" s="224" t="s">
        <v>37</v>
      </c>
      <c r="D115" s="224"/>
      <c r="E115" s="224"/>
      <c r="F115" s="245" t="s">
        <v>925</v>
      </c>
      <c r="G115" s="224"/>
      <c r="H115" s="224" t="s">
        <v>969</v>
      </c>
      <c r="I115" s="224" t="s">
        <v>960</v>
      </c>
      <c r="J115" s="224"/>
      <c r="K115" s="236"/>
    </row>
    <row r="116" spans="2:11" s="1" customFormat="1" ht="15" customHeight="1">
      <c r="B116" s="247"/>
      <c r="C116" s="224" t="s">
        <v>47</v>
      </c>
      <c r="D116" s="224"/>
      <c r="E116" s="224"/>
      <c r="F116" s="245" t="s">
        <v>925</v>
      </c>
      <c r="G116" s="224"/>
      <c r="H116" s="224" t="s">
        <v>970</v>
      </c>
      <c r="I116" s="224" t="s">
        <v>960</v>
      </c>
      <c r="J116" s="224"/>
      <c r="K116" s="236"/>
    </row>
    <row r="117" spans="2:11" s="1" customFormat="1" ht="15" customHeight="1">
      <c r="B117" s="247"/>
      <c r="C117" s="224" t="s">
        <v>56</v>
      </c>
      <c r="D117" s="224"/>
      <c r="E117" s="224"/>
      <c r="F117" s="245" t="s">
        <v>925</v>
      </c>
      <c r="G117" s="224"/>
      <c r="H117" s="224" t="s">
        <v>971</v>
      </c>
      <c r="I117" s="224" t="s">
        <v>972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0" t="s">
        <v>973</v>
      </c>
      <c r="D122" s="340"/>
      <c r="E122" s="340"/>
      <c r="F122" s="340"/>
      <c r="G122" s="340"/>
      <c r="H122" s="340"/>
      <c r="I122" s="340"/>
      <c r="J122" s="340"/>
      <c r="K122" s="264"/>
    </row>
    <row r="123" spans="2:11" s="1" customFormat="1" ht="17.25" customHeight="1">
      <c r="B123" s="265"/>
      <c r="C123" s="237" t="s">
        <v>919</v>
      </c>
      <c r="D123" s="237"/>
      <c r="E123" s="237"/>
      <c r="F123" s="237" t="s">
        <v>920</v>
      </c>
      <c r="G123" s="238"/>
      <c r="H123" s="237" t="s">
        <v>53</v>
      </c>
      <c r="I123" s="237" t="s">
        <v>56</v>
      </c>
      <c r="J123" s="237" t="s">
        <v>921</v>
      </c>
      <c r="K123" s="266"/>
    </row>
    <row r="124" spans="2:11" s="1" customFormat="1" ht="17.25" customHeight="1">
      <c r="B124" s="265"/>
      <c r="C124" s="239" t="s">
        <v>922</v>
      </c>
      <c r="D124" s="239"/>
      <c r="E124" s="239"/>
      <c r="F124" s="240" t="s">
        <v>923</v>
      </c>
      <c r="G124" s="241"/>
      <c r="H124" s="239"/>
      <c r="I124" s="239"/>
      <c r="J124" s="239" t="s">
        <v>924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928</v>
      </c>
      <c r="D126" s="244"/>
      <c r="E126" s="244"/>
      <c r="F126" s="245" t="s">
        <v>925</v>
      </c>
      <c r="G126" s="224"/>
      <c r="H126" s="224" t="s">
        <v>965</v>
      </c>
      <c r="I126" s="224" t="s">
        <v>927</v>
      </c>
      <c r="J126" s="224">
        <v>120</v>
      </c>
      <c r="K126" s="270"/>
    </row>
    <row r="127" spans="2:11" s="1" customFormat="1" ht="15" customHeight="1">
      <c r="B127" s="267"/>
      <c r="C127" s="224" t="s">
        <v>974</v>
      </c>
      <c r="D127" s="224"/>
      <c r="E127" s="224"/>
      <c r="F127" s="245" t="s">
        <v>925</v>
      </c>
      <c r="G127" s="224"/>
      <c r="H127" s="224" t="s">
        <v>975</v>
      </c>
      <c r="I127" s="224" t="s">
        <v>927</v>
      </c>
      <c r="J127" s="224" t="s">
        <v>976</v>
      </c>
      <c r="K127" s="270"/>
    </row>
    <row r="128" spans="2:11" s="1" customFormat="1" ht="15" customHeight="1">
      <c r="B128" s="267"/>
      <c r="C128" s="224" t="s">
        <v>873</v>
      </c>
      <c r="D128" s="224"/>
      <c r="E128" s="224"/>
      <c r="F128" s="245" t="s">
        <v>925</v>
      </c>
      <c r="G128" s="224"/>
      <c r="H128" s="224" t="s">
        <v>977</v>
      </c>
      <c r="I128" s="224" t="s">
        <v>927</v>
      </c>
      <c r="J128" s="224" t="s">
        <v>976</v>
      </c>
      <c r="K128" s="270"/>
    </row>
    <row r="129" spans="2:11" s="1" customFormat="1" ht="15" customHeight="1">
      <c r="B129" s="267"/>
      <c r="C129" s="224" t="s">
        <v>936</v>
      </c>
      <c r="D129" s="224"/>
      <c r="E129" s="224"/>
      <c r="F129" s="245" t="s">
        <v>931</v>
      </c>
      <c r="G129" s="224"/>
      <c r="H129" s="224" t="s">
        <v>937</v>
      </c>
      <c r="I129" s="224" t="s">
        <v>927</v>
      </c>
      <c r="J129" s="224">
        <v>15</v>
      </c>
      <c r="K129" s="270"/>
    </row>
    <row r="130" spans="2:11" s="1" customFormat="1" ht="15" customHeight="1">
      <c r="B130" s="267"/>
      <c r="C130" s="248" t="s">
        <v>938</v>
      </c>
      <c r="D130" s="248"/>
      <c r="E130" s="248"/>
      <c r="F130" s="249" t="s">
        <v>931</v>
      </c>
      <c r="G130" s="248"/>
      <c r="H130" s="248" t="s">
        <v>939</v>
      </c>
      <c r="I130" s="248" t="s">
        <v>927</v>
      </c>
      <c r="J130" s="248">
        <v>15</v>
      </c>
      <c r="K130" s="270"/>
    </row>
    <row r="131" spans="2:11" s="1" customFormat="1" ht="15" customHeight="1">
      <c r="B131" s="267"/>
      <c r="C131" s="248" t="s">
        <v>940</v>
      </c>
      <c r="D131" s="248"/>
      <c r="E131" s="248"/>
      <c r="F131" s="249" t="s">
        <v>931</v>
      </c>
      <c r="G131" s="248"/>
      <c r="H131" s="248" t="s">
        <v>941</v>
      </c>
      <c r="I131" s="248" t="s">
        <v>927</v>
      </c>
      <c r="J131" s="248">
        <v>20</v>
      </c>
      <c r="K131" s="270"/>
    </row>
    <row r="132" spans="2:11" s="1" customFormat="1" ht="15" customHeight="1">
      <c r="B132" s="267"/>
      <c r="C132" s="248" t="s">
        <v>942</v>
      </c>
      <c r="D132" s="248"/>
      <c r="E132" s="248"/>
      <c r="F132" s="249" t="s">
        <v>931</v>
      </c>
      <c r="G132" s="248"/>
      <c r="H132" s="248" t="s">
        <v>943</v>
      </c>
      <c r="I132" s="248" t="s">
        <v>927</v>
      </c>
      <c r="J132" s="248">
        <v>20</v>
      </c>
      <c r="K132" s="270"/>
    </row>
    <row r="133" spans="2:11" s="1" customFormat="1" ht="15" customHeight="1">
      <c r="B133" s="267"/>
      <c r="C133" s="224" t="s">
        <v>930</v>
      </c>
      <c r="D133" s="224"/>
      <c r="E133" s="224"/>
      <c r="F133" s="245" t="s">
        <v>931</v>
      </c>
      <c r="G133" s="224"/>
      <c r="H133" s="224" t="s">
        <v>965</v>
      </c>
      <c r="I133" s="224" t="s">
        <v>927</v>
      </c>
      <c r="J133" s="224">
        <v>50</v>
      </c>
      <c r="K133" s="270"/>
    </row>
    <row r="134" spans="2:11" s="1" customFormat="1" ht="15" customHeight="1">
      <c r="B134" s="267"/>
      <c r="C134" s="224" t="s">
        <v>944</v>
      </c>
      <c r="D134" s="224"/>
      <c r="E134" s="224"/>
      <c r="F134" s="245" t="s">
        <v>931</v>
      </c>
      <c r="G134" s="224"/>
      <c r="H134" s="224" t="s">
        <v>965</v>
      </c>
      <c r="I134" s="224" t="s">
        <v>927</v>
      </c>
      <c r="J134" s="224">
        <v>50</v>
      </c>
      <c r="K134" s="270"/>
    </row>
    <row r="135" spans="2:11" s="1" customFormat="1" ht="15" customHeight="1">
      <c r="B135" s="267"/>
      <c r="C135" s="224" t="s">
        <v>950</v>
      </c>
      <c r="D135" s="224"/>
      <c r="E135" s="224"/>
      <c r="F135" s="245" t="s">
        <v>931</v>
      </c>
      <c r="G135" s="224"/>
      <c r="H135" s="224" t="s">
        <v>965</v>
      </c>
      <c r="I135" s="224" t="s">
        <v>927</v>
      </c>
      <c r="J135" s="224">
        <v>50</v>
      </c>
      <c r="K135" s="270"/>
    </row>
    <row r="136" spans="2:11" s="1" customFormat="1" ht="15" customHeight="1">
      <c r="B136" s="267"/>
      <c r="C136" s="224" t="s">
        <v>952</v>
      </c>
      <c r="D136" s="224"/>
      <c r="E136" s="224"/>
      <c r="F136" s="245" t="s">
        <v>931</v>
      </c>
      <c r="G136" s="224"/>
      <c r="H136" s="224" t="s">
        <v>965</v>
      </c>
      <c r="I136" s="224" t="s">
        <v>927</v>
      </c>
      <c r="J136" s="224">
        <v>50</v>
      </c>
      <c r="K136" s="270"/>
    </row>
    <row r="137" spans="2:11" s="1" customFormat="1" ht="15" customHeight="1">
      <c r="B137" s="267"/>
      <c r="C137" s="224" t="s">
        <v>953</v>
      </c>
      <c r="D137" s="224"/>
      <c r="E137" s="224"/>
      <c r="F137" s="245" t="s">
        <v>931</v>
      </c>
      <c r="G137" s="224"/>
      <c r="H137" s="224" t="s">
        <v>978</v>
      </c>
      <c r="I137" s="224" t="s">
        <v>927</v>
      </c>
      <c r="J137" s="224">
        <v>255</v>
      </c>
      <c r="K137" s="270"/>
    </row>
    <row r="138" spans="2:11" s="1" customFormat="1" ht="15" customHeight="1">
      <c r="B138" s="267"/>
      <c r="C138" s="224" t="s">
        <v>955</v>
      </c>
      <c r="D138" s="224"/>
      <c r="E138" s="224"/>
      <c r="F138" s="245" t="s">
        <v>925</v>
      </c>
      <c r="G138" s="224"/>
      <c r="H138" s="224" t="s">
        <v>979</v>
      </c>
      <c r="I138" s="224" t="s">
        <v>957</v>
      </c>
      <c r="J138" s="224"/>
      <c r="K138" s="270"/>
    </row>
    <row r="139" spans="2:11" s="1" customFormat="1" ht="15" customHeight="1">
      <c r="B139" s="267"/>
      <c r="C139" s="224" t="s">
        <v>958</v>
      </c>
      <c r="D139" s="224"/>
      <c r="E139" s="224"/>
      <c r="F139" s="245" t="s">
        <v>925</v>
      </c>
      <c r="G139" s="224"/>
      <c r="H139" s="224" t="s">
        <v>980</v>
      </c>
      <c r="I139" s="224" t="s">
        <v>960</v>
      </c>
      <c r="J139" s="224"/>
      <c r="K139" s="270"/>
    </row>
    <row r="140" spans="2:11" s="1" customFormat="1" ht="15" customHeight="1">
      <c r="B140" s="267"/>
      <c r="C140" s="224" t="s">
        <v>961</v>
      </c>
      <c r="D140" s="224"/>
      <c r="E140" s="224"/>
      <c r="F140" s="245" t="s">
        <v>925</v>
      </c>
      <c r="G140" s="224"/>
      <c r="H140" s="224" t="s">
        <v>961</v>
      </c>
      <c r="I140" s="224" t="s">
        <v>960</v>
      </c>
      <c r="J140" s="224"/>
      <c r="K140" s="270"/>
    </row>
    <row r="141" spans="2:11" s="1" customFormat="1" ht="15" customHeight="1">
      <c r="B141" s="267"/>
      <c r="C141" s="224" t="s">
        <v>37</v>
      </c>
      <c r="D141" s="224"/>
      <c r="E141" s="224"/>
      <c r="F141" s="245" t="s">
        <v>925</v>
      </c>
      <c r="G141" s="224"/>
      <c r="H141" s="224" t="s">
        <v>981</v>
      </c>
      <c r="I141" s="224" t="s">
        <v>960</v>
      </c>
      <c r="J141" s="224"/>
      <c r="K141" s="270"/>
    </row>
    <row r="142" spans="2:11" s="1" customFormat="1" ht="15" customHeight="1">
      <c r="B142" s="267"/>
      <c r="C142" s="224" t="s">
        <v>982</v>
      </c>
      <c r="D142" s="224"/>
      <c r="E142" s="224"/>
      <c r="F142" s="245" t="s">
        <v>925</v>
      </c>
      <c r="G142" s="224"/>
      <c r="H142" s="224" t="s">
        <v>983</v>
      </c>
      <c r="I142" s="224" t="s">
        <v>960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42" t="s">
        <v>984</v>
      </c>
      <c r="D147" s="342"/>
      <c r="E147" s="342"/>
      <c r="F147" s="342"/>
      <c r="G147" s="342"/>
      <c r="H147" s="342"/>
      <c r="I147" s="342"/>
      <c r="J147" s="342"/>
      <c r="K147" s="236"/>
    </row>
    <row r="148" spans="2:11" s="1" customFormat="1" ht="17.25" customHeight="1">
      <c r="B148" s="235"/>
      <c r="C148" s="237" t="s">
        <v>919</v>
      </c>
      <c r="D148" s="237"/>
      <c r="E148" s="237"/>
      <c r="F148" s="237" t="s">
        <v>920</v>
      </c>
      <c r="G148" s="238"/>
      <c r="H148" s="237" t="s">
        <v>53</v>
      </c>
      <c r="I148" s="237" t="s">
        <v>56</v>
      </c>
      <c r="J148" s="237" t="s">
        <v>921</v>
      </c>
      <c r="K148" s="236"/>
    </row>
    <row r="149" spans="2:11" s="1" customFormat="1" ht="17.25" customHeight="1">
      <c r="B149" s="235"/>
      <c r="C149" s="239" t="s">
        <v>922</v>
      </c>
      <c r="D149" s="239"/>
      <c r="E149" s="239"/>
      <c r="F149" s="240" t="s">
        <v>923</v>
      </c>
      <c r="G149" s="241"/>
      <c r="H149" s="239"/>
      <c r="I149" s="239"/>
      <c r="J149" s="239" t="s">
        <v>924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928</v>
      </c>
      <c r="D151" s="224"/>
      <c r="E151" s="224"/>
      <c r="F151" s="275" t="s">
        <v>925</v>
      </c>
      <c r="G151" s="224"/>
      <c r="H151" s="274" t="s">
        <v>965</v>
      </c>
      <c r="I151" s="274" t="s">
        <v>927</v>
      </c>
      <c r="J151" s="274">
        <v>120</v>
      </c>
      <c r="K151" s="270"/>
    </row>
    <row r="152" spans="2:11" s="1" customFormat="1" ht="15" customHeight="1">
      <c r="B152" s="247"/>
      <c r="C152" s="274" t="s">
        <v>974</v>
      </c>
      <c r="D152" s="224"/>
      <c r="E152" s="224"/>
      <c r="F152" s="275" t="s">
        <v>925</v>
      </c>
      <c r="G152" s="224"/>
      <c r="H152" s="274" t="s">
        <v>985</v>
      </c>
      <c r="I152" s="274" t="s">
        <v>927</v>
      </c>
      <c r="J152" s="274" t="s">
        <v>976</v>
      </c>
      <c r="K152" s="270"/>
    </row>
    <row r="153" spans="2:11" s="1" customFormat="1" ht="15" customHeight="1">
      <c r="B153" s="247"/>
      <c r="C153" s="274" t="s">
        <v>873</v>
      </c>
      <c r="D153" s="224"/>
      <c r="E153" s="224"/>
      <c r="F153" s="275" t="s">
        <v>925</v>
      </c>
      <c r="G153" s="224"/>
      <c r="H153" s="274" t="s">
        <v>986</v>
      </c>
      <c r="I153" s="274" t="s">
        <v>927</v>
      </c>
      <c r="J153" s="274" t="s">
        <v>976</v>
      </c>
      <c r="K153" s="270"/>
    </row>
    <row r="154" spans="2:11" s="1" customFormat="1" ht="15" customHeight="1">
      <c r="B154" s="247"/>
      <c r="C154" s="274" t="s">
        <v>930</v>
      </c>
      <c r="D154" s="224"/>
      <c r="E154" s="224"/>
      <c r="F154" s="275" t="s">
        <v>931</v>
      </c>
      <c r="G154" s="224"/>
      <c r="H154" s="274" t="s">
        <v>965</v>
      </c>
      <c r="I154" s="274" t="s">
        <v>927</v>
      </c>
      <c r="J154" s="274">
        <v>50</v>
      </c>
      <c r="K154" s="270"/>
    </row>
    <row r="155" spans="2:11" s="1" customFormat="1" ht="15" customHeight="1">
      <c r="B155" s="247"/>
      <c r="C155" s="274" t="s">
        <v>933</v>
      </c>
      <c r="D155" s="224"/>
      <c r="E155" s="224"/>
      <c r="F155" s="275" t="s">
        <v>925</v>
      </c>
      <c r="G155" s="224"/>
      <c r="H155" s="274" t="s">
        <v>965</v>
      </c>
      <c r="I155" s="274" t="s">
        <v>935</v>
      </c>
      <c r="J155" s="274"/>
      <c r="K155" s="270"/>
    </row>
    <row r="156" spans="2:11" s="1" customFormat="1" ht="15" customHeight="1">
      <c r="B156" s="247"/>
      <c r="C156" s="274" t="s">
        <v>944</v>
      </c>
      <c r="D156" s="224"/>
      <c r="E156" s="224"/>
      <c r="F156" s="275" t="s">
        <v>931</v>
      </c>
      <c r="G156" s="224"/>
      <c r="H156" s="274" t="s">
        <v>965</v>
      </c>
      <c r="I156" s="274" t="s">
        <v>927</v>
      </c>
      <c r="J156" s="274">
        <v>50</v>
      </c>
      <c r="K156" s="270"/>
    </row>
    <row r="157" spans="2:11" s="1" customFormat="1" ht="15" customHeight="1">
      <c r="B157" s="247"/>
      <c r="C157" s="274" t="s">
        <v>952</v>
      </c>
      <c r="D157" s="224"/>
      <c r="E157" s="224"/>
      <c r="F157" s="275" t="s">
        <v>931</v>
      </c>
      <c r="G157" s="224"/>
      <c r="H157" s="274" t="s">
        <v>965</v>
      </c>
      <c r="I157" s="274" t="s">
        <v>927</v>
      </c>
      <c r="J157" s="274">
        <v>50</v>
      </c>
      <c r="K157" s="270"/>
    </row>
    <row r="158" spans="2:11" s="1" customFormat="1" ht="15" customHeight="1">
      <c r="B158" s="247"/>
      <c r="C158" s="274" t="s">
        <v>950</v>
      </c>
      <c r="D158" s="224"/>
      <c r="E158" s="224"/>
      <c r="F158" s="275" t="s">
        <v>931</v>
      </c>
      <c r="G158" s="224"/>
      <c r="H158" s="274" t="s">
        <v>965</v>
      </c>
      <c r="I158" s="274" t="s">
        <v>927</v>
      </c>
      <c r="J158" s="274">
        <v>50</v>
      </c>
      <c r="K158" s="270"/>
    </row>
    <row r="159" spans="2:11" s="1" customFormat="1" ht="15" customHeight="1">
      <c r="B159" s="247"/>
      <c r="C159" s="274" t="s">
        <v>81</v>
      </c>
      <c r="D159" s="224"/>
      <c r="E159" s="224"/>
      <c r="F159" s="275" t="s">
        <v>925</v>
      </c>
      <c r="G159" s="224"/>
      <c r="H159" s="274" t="s">
        <v>987</v>
      </c>
      <c r="I159" s="274" t="s">
        <v>927</v>
      </c>
      <c r="J159" s="274" t="s">
        <v>988</v>
      </c>
      <c r="K159" s="270"/>
    </row>
    <row r="160" spans="2:11" s="1" customFormat="1" ht="15" customHeight="1">
      <c r="B160" s="247"/>
      <c r="C160" s="274" t="s">
        <v>989</v>
      </c>
      <c r="D160" s="224"/>
      <c r="E160" s="224"/>
      <c r="F160" s="275" t="s">
        <v>925</v>
      </c>
      <c r="G160" s="224"/>
      <c r="H160" s="274" t="s">
        <v>990</v>
      </c>
      <c r="I160" s="274" t="s">
        <v>960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0" t="s">
        <v>991</v>
      </c>
      <c r="D165" s="340"/>
      <c r="E165" s="340"/>
      <c r="F165" s="340"/>
      <c r="G165" s="340"/>
      <c r="H165" s="340"/>
      <c r="I165" s="340"/>
      <c r="J165" s="340"/>
      <c r="K165" s="217"/>
    </row>
    <row r="166" spans="2:11" s="1" customFormat="1" ht="17.25" customHeight="1">
      <c r="B166" s="216"/>
      <c r="C166" s="237" t="s">
        <v>919</v>
      </c>
      <c r="D166" s="237"/>
      <c r="E166" s="237"/>
      <c r="F166" s="237" t="s">
        <v>920</v>
      </c>
      <c r="G166" s="279"/>
      <c r="H166" s="280" t="s">
        <v>53</v>
      </c>
      <c r="I166" s="280" t="s">
        <v>56</v>
      </c>
      <c r="J166" s="237" t="s">
        <v>921</v>
      </c>
      <c r="K166" s="217"/>
    </row>
    <row r="167" spans="2:11" s="1" customFormat="1" ht="17.25" customHeight="1">
      <c r="B167" s="218"/>
      <c r="C167" s="239" t="s">
        <v>922</v>
      </c>
      <c r="D167" s="239"/>
      <c r="E167" s="239"/>
      <c r="F167" s="240" t="s">
        <v>923</v>
      </c>
      <c r="G167" s="281"/>
      <c r="H167" s="282"/>
      <c r="I167" s="282"/>
      <c r="J167" s="239" t="s">
        <v>924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928</v>
      </c>
      <c r="D169" s="224"/>
      <c r="E169" s="224"/>
      <c r="F169" s="245" t="s">
        <v>925</v>
      </c>
      <c r="G169" s="224"/>
      <c r="H169" s="224" t="s">
        <v>965</v>
      </c>
      <c r="I169" s="224" t="s">
        <v>927</v>
      </c>
      <c r="J169" s="224">
        <v>120</v>
      </c>
      <c r="K169" s="270"/>
    </row>
    <row r="170" spans="2:11" s="1" customFormat="1" ht="15" customHeight="1">
      <c r="B170" s="247"/>
      <c r="C170" s="224" t="s">
        <v>974</v>
      </c>
      <c r="D170" s="224"/>
      <c r="E170" s="224"/>
      <c r="F170" s="245" t="s">
        <v>925</v>
      </c>
      <c r="G170" s="224"/>
      <c r="H170" s="224" t="s">
        <v>975</v>
      </c>
      <c r="I170" s="224" t="s">
        <v>927</v>
      </c>
      <c r="J170" s="224" t="s">
        <v>976</v>
      </c>
      <c r="K170" s="270"/>
    </row>
    <row r="171" spans="2:11" s="1" customFormat="1" ht="15" customHeight="1">
      <c r="B171" s="247"/>
      <c r="C171" s="224" t="s">
        <v>873</v>
      </c>
      <c r="D171" s="224"/>
      <c r="E171" s="224"/>
      <c r="F171" s="245" t="s">
        <v>925</v>
      </c>
      <c r="G171" s="224"/>
      <c r="H171" s="224" t="s">
        <v>992</v>
      </c>
      <c r="I171" s="224" t="s">
        <v>927</v>
      </c>
      <c r="J171" s="224" t="s">
        <v>976</v>
      </c>
      <c r="K171" s="270"/>
    </row>
    <row r="172" spans="2:11" s="1" customFormat="1" ht="15" customHeight="1">
      <c r="B172" s="247"/>
      <c r="C172" s="224" t="s">
        <v>930</v>
      </c>
      <c r="D172" s="224"/>
      <c r="E172" s="224"/>
      <c r="F172" s="245" t="s">
        <v>931</v>
      </c>
      <c r="G172" s="224"/>
      <c r="H172" s="224" t="s">
        <v>992</v>
      </c>
      <c r="I172" s="224" t="s">
        <v>927</v>
      </c>
      <c r="J172" s="224">
        <v>50</v>
      </c>
      <c r="K172" s="270"/>
    </row>
    <row r="173" spans="2:11" s="1" customFormat="1" ht="15" customHeight="1">
      <c r="B173" s="247"/>
      <c r="C173" s="224" t="s">
        <v>933</v>
      </c>
      <c r="D173" s="224"/>
      <c r="E173" s="224"/>
      <c r="F173" s="245" t="s">
        <v>925</v>
      </c>
      <c r="G173" s="224"/>
      <c r="H173" s="224" t="s">
        <v>992</v>
      </c>
      <c r="I173" s="224" t="s">
        <v>935</v>
      </c>
      <c r="J173" s="224"/>
      <c r="K173" s="270"/>
    </row>
    <row r="174" spans="2:11" s="1" customFormat="1" ht="15" customHeight="1">
      <c r="B174" s="247"/>
      <c r="C174" s="224" t="s">
        <v>944</v>
      </c>
      <c r="D174" s="224"/>
      <c r="E174" s="224"/>
      <c r="F174" s="245" t="s">
        <v>931</v>
      </c>
      <c r="G174" s="224"/>
      <c r="H174" s="224" t="s">
        <v>992</v>
      </c>
      <c r="I174" s="224" t="s">
        <v>927</v>
      </c>
      <c r="J174" s="224">
        <v>50</v>
      </c>
      <c r="K174" s="270"/>
    </row>
    <row r="175" spans="2:11" s="1" customFormat="1" ht="15" customHeight="1">
      <c r="B175" s="247"/>
      <c r="C175" s="224" t="s">
        <v>952</v>
      </c>
      <c r="D175" s="224"/>
      <c r="E175" s="224"/>
      <c r="F175" s="245" t="s">
        <v>931</v>
      </c>
      <c r="G175" s="224"/>
      <c r="H175" s="224" t="s">
        <v>992</v>
      </c>
      <c r="I175" s="224" t="s">
        <v>927</v>
      </c>
      <c r="J175" s="224">
        <v>50</v>
      </c>
      <c r="K175" s="270"/>
    </row>
    <row r="176" spans="2:11" s="1" customFormat="1" ht="15" customHeight="1">
      <c r="B176" s="247"/>
      <c r="C176" s="224" t="s">
        <v>950</v>
      </c>
      <c r="D176" s="224"/>
      <c r="E176" s="224"/>
      <c r="F176" s="245" t="s">
        <v>931</v>
      </c>
      <c r="G176" s="224"/>
      <c r="H176" s="224" t="s">
        <v>992</v>
      </c>
      <c r="I176" s="224" t="s">
        <v>927</v>
      </c>
      <c r="J176" s="224">
        <v>50</v>
      </c>
      <c r="K176" s="270"/>
    </row>
    <row r="177" spans="2:11" s="1" customFormat="1" ht="15" customHeight="1">
      <c r="B177" s="247"/>
      <c r="C177" s="224" t="s">
        <v>100</v>
      </c>
      <c r="D177" s="224"/>
      <c r="E177" s="224"/>
      <c r="F177" s="245" t="s">
        <v>925</v>
      </c>
      <c r="G177" s="224"/>
      <c r="H177" s="224" t="s">
        <v>993</v>
      </c>
      <c r="I177" s="224" t="s">
        <v>994</v>
      </c>
      <c r="J177" s="224"/>
      <c r="K177" s="270"/>
    </row>
    <row r="178" spans="2:11" s="1" customFormat="1" ht="15" customHeight="1">
      <c r="B178" s="247"/>
      <c r="C178" s="224" t="s">
        <v>56</v>
      </c>
      <c r="D178" s="224"/>
      <c r="E178" s="224"/>
      <c r="F178" s="245" t="s">
        <v>925</v>
      </c>
      <c r="G178" s="224"/>
      <c r="H178" s="224" t="s">
        <v>995</v>
      </c>
      <c r="I178" s="224" t="s">
        <v>996</v>
      </c>
      <c r="J178" s="224">
        <v>1</v>
      </c>
      <c r="K178" s="270"/>
    </row>
    <row r="179" spans="2:11" s="1" customFormat="1" ht="15" customHeight="1">
      <c r="B179" s="247"/>
      <c r="C179" s="224" t="s">
        <v>52</v>
      </c>
      <c r="D179" s="224"/>
      <c r="E179" s="224"/>
      <c r="F179" s="245" t="s">
        <v>925</v>
      </c>
      <c r="G179" s="224"/>
      <c r="H179" s="224" t="s">
        <v>997</v>
      </c>
      <c r="I179" s="224" t="s">
        <v>927</v>
      </c>
      <c r="J179" s="224">
        <v>20</v>
      </c>
      <c r="K179" s="270"/>
    </row>
    <row r="180" spans="2:11" s="1" customFormat="1" ht="15" customHeight="1">
      <c r="B180" s="247"/>
      <c r="C180" s="224" t="s">
        <v>53</v>
      </c>
      <c r="D180" s="224"/>
      <c r="E180" s="224"/>
      <c r="F180" s="245" t="s">
        <v>925</v>
      </c>
      <c r="G180" s="224"/>
      <c r="H180" s="224" t="s">
        <v>998</v>
      </c>
      <c r="I180" s="224" t="s">
        <v>927</v>
      </c>
      <c r="J180" s="224">
        <v>255</v>
      </c>
      <c r="K180" s="270"/>
    </row>
    <row r="181" spans="2:11" s="1" customFormat="1" ht="15" customHeight="1">
      <c r="B181" s="247"/>
      <c r="C181" s="224" t="s">
        <v>101</v>
      </c>
      <c r="D181" s="224"/>
      <c r="E181" s="224"/>
      <c r="F181" s="245" t="s">
        <v>925</v>
      </c>
      <c r="G181" s="224"/>
      <c r="H181" s="224" t="s">
        <v>889</v>
      </c>
      <c r="I181" s="224" t="s">
        <v>927</v>
      </c>
      <c r="J181" s="224">
        <v>10</v>
      </c>
      <c r="K181" s="270"/>
    </row>
    <row r="182" spans="2:11" s="1" customFormat="1" ht="15" customHeight="1">
      <c r="B182" s="247"/>
      <c r="C182" s="224" t="s">
        <v>102</v>
      </c>
      <c r="D182" s="224"/>
      <c r="E182" s="224"/>
      <c r="F182" s="245" t="s">
        <v>925</v>
      </c>
      <c r="G182" s="224"/>
      <c r="H182" s="224" t="s">
        <v>999</v>
      </c>
      <c r="I182" s="224" t="s">
        <v>960</v>
      </c>
      <c r="J182" s="224"/>
      <c r="K182" s="270"/>
    </row>
    <row r="183" spans="2:11" s="1" customFormat="1" ht="15" customHeight="1">
      <c r="B183" s="247"/>
      <c r="C183" s="224" t="s">
        <v>1000</v>
      </c>
      <c r="D183" s="224"/>
      <c r="E183" s="224"/>
      <c r="F183" s="245" t="s">
        <v>925</v>
      </c>
      <c r="G183" s="224"/>
      <c r="H183" s="224" t="s">
        <v>1001</v>
      </c>
      <c r="I183" s="224" t="s">
        <v>960</v>
      </c>
      <c r="J183" s="224"/>
      <c r="K183" s="270"/>
    </row>
    <row r="184" spans="2:11" s="1" customFormat="1" ht="15" customHeight="1">
      <c r="B184" s="247"/>
      <c r="C184" s="224" t="s">
        <v>989</v>
      </c>
      <c r="D184" s="224"/>
      <c r="E184" s="224"/>
      <c r="F184" s="245" t="s">
        <v>925</v>
      </c>
      <c r="G184" s="224"/>
      <c r="H184" s="224" t="s">
        <v>1002</v>
      </c>
      <c r="I184" s="224" t="s">
        <v>960</v>
      </c>
      <c r="J184" s="224"/>
      <c r="K184" s="270"/>
    </row>
    <row r="185" spans="2:11" s="1" customFormat="1" ht="15" customHeight="1">
      <c r="B185" s="247"/>
      <c r="C185" s="224" t="s">
        <v>104</v>
      </c>
      <c r="D185" s="224"/>
      <c r="E185" s="224"/>
      <c r="F185" s="245" t="s">
        <v>931</v>
      </c>
      <c r="G185" s="224"/>
      <c r="H185" s="224" t="s">
        <v>1003</v>
      </c>
      <c r="I185" s="224" t="s">
        <v>927</v>
      </c>
      <c r="J185" s="224">
        <v>50</v>
      </c>
      <c r="K185" s="270"/>
    </row>
    <row r="186" spans="2:11" s="1" customFormat="1" ht="15" customHeight="1">
      <c r="B186" s="247"/>
      <c r="C186" s="224" t="s">
        <v>1004</v>
      </c>
      <c r="D186" s="224"/>
      <c r="E186" s="224"/>
      <c r="F186" s="245" t="s">
        <v>931</v>
      </c>
      <c r="G186" s="224"/>
      <c r="H186" s="224" t="s">
        <v>1005</v>
      </c>
      <c r="I186" s="224" t="s">
        <v>1006</v>
      </c>
      <c r="J186" s="224"/>
      <c r="K186" s="270"/>
    </row>
    <row r="187" spans="2:11" s="1" customFormat="1" ht="15" customHeight="1">
      <c r="B187" s="247"/>
      <c r="C187" s="224" t="s">
        <v>1007</v>
      </c>
      <c r="D187" s="224"/>
      <c r="E187" s="224"/>
      <c r="F187" s="245" t="s">
        <v>931</v>
      </c>
      <c r="G187" s="224"/>
      <c r="H187" s="224" t="s">
        <v>1008</v>
      </c>
      <c r="I187" s="224" t="s">
        <v>1006</v>
      </c>
      <c r="J187" s="224"/>
      <c r="K187" s="270"/>
    </row>
    <row r="188" spans="2:11" s="1" customFormat="1" ht="15" customHeight="1">
      <c r="B188" s="247"/>
      <c r="C188" s="224" t="s">
        <v>1009</v>
      </c>
      <c r="D188" s="224"/>
      <c r="E188" s="224"/>
      <c r="F188" s="245" t="s">
        <v>931</v>
      </c>
      <c r="G188" s="224"/>
      <c r="H188" s="224" t="s">
        <v>1010</v>
      </c>
      <c r="I188" s="224" t="s">
        <v>1006</v>
      </c>
      <c r="J188" s="224"/>
      <c r="K188" s="270"/>
    </row>
    <row r="189" spans="2:11" s="1" customFormat="1" ht="15" customHeight="1">
      <c r="B189" s="247"/>
      <c r="C189" s="283" t="s">
        <v>1011</v>
      </c>
      <c r="D189" s="224"/>
      <c r="E189" s="224"/>
      <c r="F189" s="245" t="s">
        <v>931</v>
      </c>
      <c r="G189" s="224"/>
      <c r="H189" s="224" t="s">
        <v>1012</v>
      </c>
      <c r="I189" s="224" t="s">
        <v>1013</v>
      </c>
      <c r="J189" s="284" t="s">
        <v>1014</v>
      </c>
      <c r="K189" s="270"/>
    </row>
    <row r="190" spans="2:11" s="1" customFormat="1" ht="15" customHeight="1">
      <c r="B190" s="247"/>
      <c r="C190" s="283" t="s">
        <v>41</v>
      </c>
      <c r="D190" s="224"/>
      <c r="E190" s="224"/>
      <c r="F190" s="245" t="s">
        <v>925</v>
      </c>
      <c r="G190" s="224"/>
      <c r="H190" s="221" t="s">
        <v>1015</v>
      </c>
      <c r="I190" s="224" t="s">
        <v>1016</v>
      </c>
      <c r="J190" s="224"/>
      <c r="K190" s="270"/>
    </row>
    <row r="191" spans="2:11" s="1" customFormat="1" ht="15" customHeight="1">
      <c r="B191" s="247"/>
      <c r="C191" s="283" t="s">
        <v>1017</v>
      </c>
      <c r="D191" s="224"/>
      <c r="E191" s="224"/>
      <c r="F191" s="245" t="s">
        <v>925</v>
      </c>
      <c r="G191" s="224"/>
      <c r="H191" s="224" t="s">
        <v>1018</v>
      </c>
      <c r="I191" s="224" t="s">
        <v>960</v>
      </c>
      <c r="J191" s="224"/>
      <c r="K191" s="270"/>
    </row>
    <row r="192" spans="2:11" s="1" customFormat="1" ht="15" customHeight="1">
      <c r="B192" s="247"/>
      <c r="C192" s="283" t="s">
        <v>1019</v>
      </c>
      <c r="D192" s="224"/>
      <c r="E192" s="224"/>
      <c r="F192" s="245" t="s">
        <v>925</v>
      </c>
      <c r="G192" s="224"/>
      <c r="H192" s="224" t="s">
        <v>1020</v>
      </c>
      <c r="I192" s="224" t="s">
        <v>960</v>
      </c>
      <c r="J192" s="224"/>
      <c r="K192" s="270"/>
    </row>
    <row r="193" spans="2:11" s="1" customFormat="1" ht="15" customHeight="1">
      <c r="B193" s="247"/>
      <c r="C193" s="283" t="s">
        <v>1021</v>
      </c>
      <c r="D193" s="224"/>
      <c r="E193" s="224"/>
      <c r="F193" s="245" t="s">
        <v>931</v>
      </c>
      <c r="G193" s="224"/>
      <c r="H193" s="224" t="s">
        <v>1022</v>
      </c>
      <c r="I193" s="224" t="s">
        <v>960</v>
      </c>
      <c r="J193" s="224"/>
      <c r="K193" s="270"/>
    </row>
    <row r="194" spans="2:11" s="1" customFormat="1" ht="15" customHeight="1">
      <c r="B194" s="276"/>
      <c r="C194" s="285"/>
      <c r="D194" s="256"/>
      <c r="E194" s="256"/>
      <c r="F194" s="256"/>
      <c r="G194" s="256"/>
      <c r="H194" s="256"/>
      <c r="I194" s="256"/>
      <c r="J194" s="256"/>
      <c r="K194" s="277"/>
    </row>
    <row r="195" spans="2:11" s="1" customFormat="1" ht="18.75" customHeight="1">
      <c r="B195" s="258"/>
      <c r="C195" s="268"/>
      <c r="D195" s="268"/>
      <c r="E195" s="268"/>
      <c r="F195" s="278"/>
      <c r="G195" s="268"/>
      <c r="H195" s="268"/>
      <c r="I195" s="268"/>
      <c r="J195" s="268"/>
      <c r="K195" s="258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s="1" customFormat="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s="1" customFormat="1" ht="21">
      <c r="B199" s="216"/>
      <c r="C199" s="340" t="s">
        <v>1023</v>
      </c>
      <c r="D199" s="340"/>
      <c r="E199" s="340"/>
      <c r="F199" s="340"/>
      <c r="G199" s="340"/>
      <c r="H199" s="340"/>
      <c r="I199" s="340"/>
      <c r="J199" s="340"/>
      <c r="K199" s="217"/>
    </row>
    <row r="200" spans="2:11" s="1" customFormat="1" ht="25.5" customHeight="1">
      <c r="B200" s="216"/>
      <c r="C200" s="286" t="s">
        <v>1024</v>
      </c>
      <c r="D200" s="286"/>
      <c r="E200" s="286"/>
      <c r="F200" s="286" t="s">
        <v>1025</v>
      </c>
      <c r="G200" s="287"/>
      <c r="H200" s="346" t="s">
        <v>1026</v>
      </c>
      <c r="I200" s="346"/>
      <c r="J200" s="346"/>
      <c r="K200" s="217"/>
    </row>
    <row r="201" spans="2:11" s="1" customFormat="1" ht="5.25" customHeight="1">
      <c r="B201" s="247"/>
      <c r="C201" s="242"/>
      <c r="D201" s="242"/>
      <c r="E201" s="242"/>
      <c r="F201" s="242"/>
      <c r="G201" s="268"/>
      <c r="H201" s="242"/>
      <c r="I201" s="242"/>
      <c r="J201" s="242"/>
      <c r="K201" s="270"/>
    </row>
    <row r="202" spans="2:11" s="1" customFormat="1" ht="15" customHeight="1">
      <c r="B202" s="247"/>
      <c r="C202" s="224" t="s">
        <v>1016</v>
      </c>
      <c r="D202" s="224"/>
      <c r="E202" s="224"/>
      <c r="F202" s="245" t="s">
        <v>42</v>
      </c>
      <c r="G202" s="224"/>
      <c r="H202" s="345" t="s">
        <v>1027</v>
      </c>
      <c r="I202" s="345"/>
      <c r="J202" s="345"/>
      <c r="K202" s="270"/>
    </row>
    <row r="203" spans="2:11" s="1" customFormat="1" ht="15" customHeight="1">
      <c r="B203" s="247"/>
      <c r="C203" s="224"/>
      <c r="D203" s="224"/>
      <c r="E203" s="224"/>
      <c r="F203" s="245" t="s">
        <v>43</v>
      </c>
      <c r="G203" s="224"/>
      <c r="H203" s="345" t="s">
        <v>1028</v>
      </c>
      <c r="I203" s="345"/>
      <c r="J203" s="345"/>
      <c r="K203" s="270"/>
    </row>
    <row r="204" spans="2:11" s="1" customFormat="1" ht="15" customHeight="1">
      <c r="B204" s="247"/>
      <c r="C204" s="224"/>
      <c r="D204" s="224"/>
      <c r="E204" s="224"/>
      <c r="F204" s="245" t="s">
        <v>46</v>
      </c>
      <c r="G204" s="224"/>
      <c r="H204" s="345" t="s">
        <v>1029</v>
      </c>
      <c r="I204" s="345"/>
      <c r="J204" s="345"/>
      <c r="K204" s="270"/>
    </row>
    <row r="205" spans="2:11" s="1" customFormat="1" ht="15" customHeight="1">
      <c r="B205" s="247"/>
      <c r="C205" s="224"/>
      <c r="D205" s="224"/>
      <c r="E205" s="224"/>
      <c r="F205" s="245" t="s">
        <v>44</v>
      </c>
      <c r="G205" s="224"/>
      <c r="H205" s="345" t="s">
        <v>1030</v>
      </c>
      <c r="I205" s="345"/>
      <c r="J205" s="345"/>
      <c r="K205" s="270"/>
    </row>
    <row r="206" spans="2:11" s="1" customFormat="1" ht="15" customHeight="1">
      <c r="B206" s="247"/>
      <c r="C206" s="224"/>
      <c r="D206" s="224"/>
      <c r="E206" s="224"/>
      <c r="F206" s="245" t="s">
        <v>45</v>
      </c>
      <c r="G206" s="224"/>
      <c r="H206" s="345" t="s">
        <v>1031</v>
      </c>
      <c r="I206" s="345"/>
      <c r="J206" s="345"/>
      <c r="K206" s="270"/>
    </row>
    <row r="207" spans="2:11" s="1" customFormat="1" ht="15" customHeight="1">
      <c r="B207" s="247"/>
      <c r="C207" s="224"/>
      <c r="D207" s="224"/>
      <c r="E207" s="224"/>
      <c r="F207" s="245"/>
      <c r="G207" s="224"/>
      <c r="H207" s="224"/>
      <c r="I207" s="224"/>
      <c r="J207" s="224"/>
      <c r="K207" s="270"/>
    </row>
    <row r="208" spans="2:11" s="1" customFormat="1" ht="15" customHeight="1">
      <c r="B208" s="247"/>
      <c r="C208" s="224" t="s">
        <v>972</v>
      </c>
      <c r="D208" s="224"/>
      <c r="E208" s="224"/>
      <c r="F208" s="245" t="s">
        <v>75</v>
      </c>
      <c r="G208" s="224"/>
      <c r="H208" s="345" t="s">
        <v>1032</v>
      </c>
      <c r="I208" s="345"/>
      <c r="J208" s="345"/>
      <c r="K208" s="270"/>
    </row>
    <row r="209" spans="2:11" s="1" customFormat="1" ht="15" customHeight="1">
      <c r="B209" s="247"/>
      <c r="C209" s="224"/>
      <c r="D209" s="224"/>
      <c r="E209" s="224"/>
      <c r="F209" s="245" t="s">
        <v>867</v>
      </c>
      <c r="G209" s="224"/>
      <c r="H209" s="345" t="s">
        <v>868</v>
      </c>
      <c r="I209" s="345"/>
      <c r="J209" s="345"/>
      <c r="K209" s="270"/>
    </row>
    <row r="210" spans="2:11" s="1" customFormat="1" ht="15" customHeight="1">
      <c r="B210" s="247"/>
      <c r="C210" s="224"/>
      <c r="D210" s="224"/>
      <c r="E210" s="224"/>
      <c r="F210" s="245" t="s">
        <v>865</v>
      </c>
      <c r="G210" s="224"/>
      <c r="H210" s="345" t="s">
        <v>1033</v>
      </c>
      <c r="I210" s="345"/>
      <c r="J210" s="345"/>
      <c r="K210" s="270"/>
    </row>
    <row r="211" spans="2:11" s="1" customFormat="1" ht="15" customHeight="1">
      <c r="B211" s="288"/>
      <c r="C211" s="224"/>
      <c r="D211" s="224"/>
      <c r="E211" s="224"/>
      <c r="F211" s="245" t="s">
        <v>869</v>
      </c>
      <c r="G211" s="283"/>
      <c r="H211" s="344" t="s">
        <v>870</v>
      </c>
      <c r="I211" s="344"/>
      <c r="J211" s="344"/>
      <c r="K211" s="289"/>
    </row>
    <row r="212" spans="2:11" s="1" customFormat="1" ht="15" customHeight="1">
      <c r="B212" s="288"/>
      <c r="C212" s="224"/>
      <c r="D212" s="224"/>
      <c r="E212" s="224"/>
      <c r="F212" s="245" t="s">
        <v>871</v>
      </c>
      <c r="G212" s="283"/>
      <c r="H212" s="344" t="s">
        <v>1034</v>
      </c>
      <c r="I212" s="344"/>
      <c r="J212" s="344"/>
      <c r="K212" s="289"/>
    </row>
    <row r="213" spans="2:11" s="1" customFormat="1" ht="15" customHeight="1">
      <c r="B213" s="288"/>
      <c r="C213" s="224"/>
      <c r="D213" s="224"/>
      <c r="E213" s="224"/>
      <c r="F213" s="245"/>
      <c r="G213" s="283"/>
      <c r="H213" s="274"/>
      <c r="I213" s="274"/>
      <c r="J213" s="274"/>
      <c r="K213" s="289"/>
    </row>
    <row r="214" spans="2:11" s="1" customFormat="1" ht="15" customHeight="1">
      <c r="B214" s="288"/>
      <c r="C214" s="224" t="s">
        <v>996</v>
      </c>
      <c r="D214" s="224"/>
      <c r="E214" s="224"/>
      <c r="F214" s="245">
        <v>1</v>
      </c>
      <c r="G214" s="283"/>
      <c r="H214" s="344" t="s">
        <v>1035</v>
      </c>
      <c r="I214" s="344"/>
      <c r="J214" s="344"/>
      <c r="K214" s="289"/>
    </row>
    <row r="215" spans="2:11" s="1" customFormat="1" ht="15" customHeight="1">
      <c r="B215" s="288"/>
      <c r="C215" s="224"/>
      <c r="D215" s="224"/>
      <c r="E215" s="224"/>
      <c r="F215" s="245">
        <v>2</v>
      </c>
      <c r="G215" s="283"/>
      <c r="H215" s="344" t="s">
        <v>1036</v>
      </c>
      <c r="I215" s="344"/>
      <c r="J215" s="344"/>
      <c r="K215" s="289"/>
    </row>
    <row r="216" spans="2:11" s="1" customFormat="1" ht="15" customHeight="1">
      <c r="B216" s="288"/>
      <c r="C216" s="224"/>
      <c r="D216" s="224"/>
      <c r="E216" s="224"/>
      <c r="F216" s="245">
        <v>3</v>
      </c>
      <c r="G216" s="283"/>
      <c r="H216" s="344" t="s">
        <v>1037</v>
      </c>
      <c r="I216" s="344"/>
      <c r="J216" s="344"/>
      <c r="K216" s="289"/>
    </row>
    <row r="217" spans="2:11" s="1" customFormat="1" ht="15" customHeight="1">
      <c r="B217" s="288"/>
      <c r="C217" s="224"/>
      <c r="D217" s="224"/>
      <c r="E217" s="224"/>
      <c r="F217" s="245">
        <v>4</v>
      </c>
      <c r="G217" s="283"/>
      <c r="H217" s="344" t="s">
        <v>1038</v>
      </c>
      <c r="I217" s="344"/>
      <c r="J217" s="344"/>
      <c r="K217" s="289"/>
    </row>
    <row r="218" spans="2:11" s="1" customFormat="1" ht="12.75" customHeight="1">
      <c r="B218" s="290"/>
      <c r="C218" s="291"/>
      <c r="D218" s="291"/>
      <c r="E218" s="291"/>
      <c r="F218" s="291"/>
      <c r="G218" s="291"/>
      <c r="H218" s="291"/>
      <c r="I218" s="291"/>
      <c r="J218" s="291"/>
      <c r="K218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209823H - Fotovoltaická v...</vt:lpstr>
      <vt:lpstr>Pokyny pro vyplnění</vt:lpstr>
      <vt:lpstr>'209823H - Fotovoltaická v...'!Názvy_tisku</vt:lpstr>
      <vt:lpstr>'Rekapitulace stavby'!Názvy_tisku</vt:lpstr>
      <vt:lpstr>'209823H - Fotovoltaická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szp@applet.cz</cp:lastModifiedBy>
  <dcterms:created xsi:type="dcterms:W3CDTF">2023-09-11T06:32:54Z</dcterms:created>
  <dcterms:modified xsi:type="dcterms:W3CDTF">2023-09-12T06:21:06Z</dcterms:modified>
</cp:coreProperties>
</file>